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頼富穰\Desktop\"/>
    </mc:Choice>
  </mc:AlternateContent>
  <xr:revisionPtr revIDLastSave="0" documentId="13_ncr:1_{C89987C8-7246-4B6F-91B9-84FF0DFF737E}" xr6:coauthVersionLast="47" xr6:coauthVersionMax="47" xr10:uidLastSave="{00000000-0000-0000-0000-000000000000}"/>
  <bookViews>
    <workbookView xWindow="-110" yWindow="-110" windowWidth="19420" windowHeight="10300" xr2:uid="{5B9F98D2-F65C-469B-9C44-F2E87938BA00}"/>
  </bookViews>
  <sheets>
    <sheet name="サンプル" sheetId="1" r:id="rId1"/>
    <sheet name="シミュレーション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7" i="2" l="1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X74" i="2"/>
  <c r="V74" i="2" s="1"/>
  <c r="U74" i="2"/>
  <c r="AB74" i="2" s="1"/>
  <c r="R74" i="2"/>
  <c r="X73" i="2"/>
  <c r="V73" i="2" s="1"/>
  <c r="U73" i="2"/>
  <c r="R73" i="2"/>
  <c r="X72" i="2"/>
  <c r="V72" i="2" s="1"/>
  <c r="U72" i="2"/>
  <c r="AB72" i="2" s="1"/>
  <c r="R72" i="2"/>
  <c r="AB71" i="2"/>
  <c r="X71" i="2"/>
  <c r="V71" i="2" s="1"/>
  <c r="U71" i="2"/>
  <c r="R71" i="2"/>
  <c r="X70" i="2"/>
  <c r="V70" i="2" s="1"/>
  <c r="U70" i="2"/>
  <c r="R70" i="2"/>
  <c r="X69" i="2"/>
  <c r="Z69" i="2" s="1"/>
  <c r="U69" i="2"/>
  <c r="AB70" i="2" s="1"/>
  <c r="R69" i="2"/>
  <c r="X68" i="2"/>
  <c r="AA69" i="2" s="1"/>
  <c r="U68" i="2"/>
  <c r="R68" i="2"/>
  <c r="X67" i="2"/>
  <c r="V67" i="2" s="1"/>
  <c r="U67" i="2"/>
  <c r="AB67" i="2" s="1"/>
  <c r="R67" i="2"/>
  <c r="X66" i="2"/>
  <c r="V66" i="2" s="1"/>
  <c r="U66" i="2"/>
  <c r="AB66" i="2" s="1"/>
  <c r="R66" i="2"/>
  <c r="X65" i="2"/>
  <c r="V65" i="2" s="1"/>
  <c r="U65" i="2"/>
  <c r="R65" i="2"/>
  <c r="X64" i="2"/>
  <c r="Z64" i="2" s="1"/>
  <c r="U64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X38" i="2"/>
  <c r="V38" i="2" s="1"/>
  <c r="U38" i="2"/>
  <c r="AB38" i="2" s="1"/>
  <c r="R38" i="2"/>
  <c r="E38" i="2"/>
  <c r="L38" i="2" s="1"/>
  <c r="U37" i="2"/>
  <c r="R37" i="2"/>
  <c r="L37" i="2"/>
  <c r="E37" i="2"/>
  <c r="U36" i="2"/>
  <c r="AB36" i="2" s="1"/>
  <c r="R36" i="2"/>
  <c r="L36" i="2"/>
  <c r="E36" i="2"/>
  <c r="U35" i="2"/>
  <c r="AB35" i="2" s="1"/>
  <c r="R35" i="2"/>
  <c r="E35" i="2"/>
  <c r="L35" i="2" s="1"/>
  <c r="AB34" i="2"/>
  <c r="U34" i="2"/>
  <c r="R34" i="2"/>
  <c r="E34" i="2"/>
  <c r="U33" i="2"/>
  <c r="R33" i="2"/>
  <c r="H33" i="2"/>
  <c r="F33" i="2" s="1"/>
  <c r="E33" i="2"/>
  <c r="L33" i="2" s="1"/>
  <c r="U32" i="2"/>
  <c r="AB32" i="2" s="1"/>
  <c r="R32" i="2"/>
  <c r="H32" i="2"/>
  <c r="F32" i="2" s="1"/>
  <c r="E32" i="2"/>
  <c r="U31" i="2"/>
  <c r="R31" i="2"/>
  <c r="E31" i="2"/>
  <c r="L31" i="2" s="1"/>
  <c r="U30" i="2"/>
  <c r="AB30" i="2" s="1"/>
  <c r="R30" i="2"/>
  <c r="H30" i="2"/>
  <c r="F30" i="2" s="1"/>
  <c r="E30" i="2"/>
  <c r="L30" i="2" s="1"/>
  <c r="U29" i="2"/>
  <c r="R29" i="2"/>
  <c r="E29" i="2"/>
  <c r="L29" i="2" s="1"/>
  <c r="U28" i="2"/>
  <c r="AB29" i="2" s="1"/>
  <c r="R28" i="2"/>
  <c r="H28" i="2"/>
  <c r="J28" i="2" s="1"/>
  <c r="E28" i="2"/>
  <c r="R27" i="2"/>
  <c r="R26" i="2"/>
  <c r="R25" i="2"/>
  <c r="R24" i="2"/>
  <c r="X37" i="2"/>
  <c r="R23" i="2"/>
  <c r="H38" i="2"/>
  <c r="H37" i="2"/>
  <c r="R22" i="2"/>
  <c r="R21" i="2"/>
  <c r="R20" i="2"/>
  <c r="R19" i="2"/>
  <c r="R18" i="2"/>
  <c r="R17" i="2"/>
  <c r="R16" i="2"/>
  <c r="AI15" i="2"/>
  <c r="R15" i="2"/>
  <c r="AI14" i="2"/>
  <c r="AH14" i="2"/>
  <c r="AH15" i="2" s="1"/>
  <c r="AG14" i="2"/>
  <c r="R14" i="2"/>
  <c r="R13" i="2"/>
  <c r="R12" i="2"/>
  <c r="R11" i="2"/>
  <c r="R10" i="2"/>
  <c r="R9" i="2"/>
  <c r="R8" i="2"/>
  <c r="AI7" i="2"/>
  <c r="AH7" i="2"/>
  <c r="AG7" i="2"/>
  <c r="R7" i="2"/>
  <c r="R6" i="2"/>
  <c r="R5" i="2"/>
  <c r="U65" i="1"/>
  <c r="U66" i="1"/>
  <c r="U67" i="1"/>
  <c r="U68" i="1"/>
  <c r="U69" i="1"/>
  <c r="AG10" i="1" s="1"/>
  <c r="AG12" i="1" s="1"/>
  <c r="U70" i="1"/>
  <c r="U71" i="1"/>
  <c r="AB71" i="1" s="1"/>
  <c r="U72" i="1"/>
  <c r="U73" i="1"/>
  <c r="U74" i="1"/>
  <c r="U64" i="1"/>
  <c r="U38" i="1"/>
  <c r="U29" i="1"/>
  <c r="U30" i="1"/>
  <c r="U31" i="1"/>
  <c r="U32" i="1"/>
  <c r="U33" i="1"/>
  <c r="U34" i="1"/>
  <c r="U35" i="1"/>
  <c r="AB35" i="1" s="1"/>
  <c r="U36" i="1"/>
  <c r="U37" i="1"/>
  <c r="U28" i="1"/>
  <c r="E29" i="1"/>
  <c r="E30" i="1"/>
  <c r="E31" i="1"/>
  <c r="E32" i="1"/>
  <c r="E33" i="1"/>
  <c r="E34" i="1"/>
  <c r="E35" i="1"/>
  <c r="E36" i="1"/>
  <c r="E37" i="1"/>
  <c r="E38" i="1"/>
  <c r="E28" i="1"/>
  <c r="AH7" i="1"/>
  <c r="AI7" i="1"/>
  <c r="AG7" i="1"/>
  <c r="AH14" i="1"/>
  <c r="AI14" i="1"/>
  <c r="AI15" i="1" s="1"/>
  <c r="AG14" i="1"/>
  <c r="AB66" i="1"/>
  <c r="AB67" i="1"/>
  <c r="AB68" i="1"/>
  <c r="AB69" i="1"/>
  <c r="AB70" i="1"/>
  <c r="AB74" i="1"/>
  <c r="Z67" i="1"/>
  <c r="Z64" i="1"/>
  <c r="Y73" i="1"/>
  <c r="X65" i="1"/>
  <c r="Y65" i="1" s="1"/>
  <c r="X66" i="1"/>
  <c r="Y66" i="1" s="1"/>
  <c r="X67" i="1"/>
  <c r="V67" i="1" s="1"/>
  <c r="X68" i="1"/>
  <c r="Z68" i="1" s="1"/>
  <c r="X69" i="1"/>
  <c r="Z69" i="1" s="1"/>
  <c r="X70" i="1"/>
  <c r="Z70" i="1" s="1"/>
  <c r="X71" i="1"/>
  <c r="AA71" i="1" s="1"/>
  <c r="X72" i="1"/>
  <c r="AA72" i="1" s="1"/>
  <c r="X73" i="1"/>
  <c r="AA73" i="1" s="1"/>
  <c r="X74" i="1"/>
  <c r="Y74" i="1" s="1"/>
  <c r="X64" i="1"/>
  <c r="V64" i="1" s="1"/>
  <c r="AB30" i="1"/>
  <c r="AB31" i="1"/>
  <c r="AB32" i="1"/>
  <c r="AB33" i="1"/>
  <c r="AB34" i="1"/>
  <c r="AB37" i="1"/>
  <c r="AB38" i="1"/>
  <c r="X36" i="1"/>
  <c r="Z36" i="1" s="1"/>
  <c r="R5" i="1"/>
  <c r="W23" i="1"/>
  <c r="AG17" i="1" s="1"/>
  <c r="AG19" i="1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L31" i="1"/>
  <c r="H23" i="1"/>
  <c r="G23" i="1"/>
  <c r="H38" i="1" s="1"/>
  <c r="F38" i="1" s="1"/>
  <c r="AB65" i="2" l="1"/>
  <c r="AB68" i="2"/>
  <c r="AB73" i="2"/>
  <c r="V69" i="2"/>
  <c r="AC70" i="2" s="1"/>
  <c r="AA72" i="2"/>
  <c r="Y70" i="2"/>
  <c r="Z65" i="2"/>
  <c r="Z71" i="2"/>
  <c r="AA71" i="2"/>
  <c r="V68" i="2"/>
  <c r="AC68" i="2" s="1"/>
  <c r="AC67" i="2"/>
  <c r="Z70" i="2"/>
  <c r="AC74" i="2"/>
  <c r="Y65" i="2"/>
  <c r="AA67" i="2"/>
  <c r="AA70" i="2"/>
  <c r="Y74" i="2"/>
  <c r="Y73" i="2"/>
  <c r="V64" i="2"/>
  <c r="AG10" i="2" s="1"/>
  <c r="AG12" i="2" s="1"/>
  <c r="AC71" i="2"/>
  <c r="Y72" i="2"/>
  <c r="Z73" i="2"/>
  <c r="Y71" i="2"/>
  <c r="Z72" i="2"/>
  <c r="AA73" i="2"/>
  <c r="AB33" i="2"/>
  <c r="AB37" i="2"/>
  <c r="F28" i="2"/>
  <c r="K33" i="2"/>
  <c r="L32" i="2"/>
  <c r="L34" i="2"/>
  <c r="V37" i="2"/>
  <c r="AC38" i="2" s="1"/>
  <c r="Z37" i="2"/>
  <c r="AC73" i="2"/>
  <c r="AC72" i="2"/>
  <c r="I38" i="2"/>
  <c r="M38" i="2" s="1"/>
  <c r="J38" i="2"/>
  <c r="F38" i="2"/>
  <c r="AG8" i="2" s="1"/>
  <c r="K38" i="2"/>
  <c r="AC66" i="2"/>
  <c r="J37" i="2"/>
  <c r="F37" i="2"/>
  <c r="Y66" i="2"/>
  <c r="AA65" i="2"/>
  <c r="Y67" i="2"/>
  <c r="Z74" i="2"/>
  <c r="AI10" i="2"/>
  <c r="AI12" i="2" s="1"/>
  <c r="J30" i="2"/>
  <c r="J32" i="2"/>
  <c r="I33" i="2"/>
  <c r="M33" i="2" s="1"/>
  <c r="X33" i="2"/>
  <c r="H34" i="2"/>
  <c r="AA38" i="2"/>
  <c r="AA66" i="2"/>
  <c r="Z67" i="2"/>
  <c r="Y68" i="2"/>
  <c r="AA74" i="2"/>
  <c r="X30" i="2"/>
  <c r="X32" i="2"/>
  <c r="Z66" i="2"/>
  <c r="J33" i="2"/>
  <c r="X34" i="2"/>
  <c r="H35" i="2"/>
  <c r="Z68" i="2"/>
  <c r="Y69" i="2"/>
  <c r="AG15" i="2"/>
  <c r="AG17" i="2"/>
  <c r="AG19" i="2" s="1"/>
  <c r="H29" i="2"/>
  <c r="I30" i="2" s="1"/>
  <c r="M30" i="2" s="1"/>
  <c r="H31" i="2"/>
  <c r="K32" i="2" s="1"/>
  <c r="X35" i="2"/>
  <c r="H36" i="2"/>
  <c r="I37" i="2" s="1"/>
  <c r="M37" i="2" s="1"/>
  <c r="AA68" i="2"/>
  <c r="Y38" i="2"/>
  <c r="AB31" i="2"/>
  <c r="Z38" i="2"/>
  <c r="AH17" i="2"/>
  <c r="AH19" i="2" s="1"/>
  <c r="X28" i="2"/>
  <c r="X29" i="2"/>
  <c r="X31" i="2"/>
  <c r="X36" i="2"/>
  <c r="Y37" i="2" s="1"/>
  <c r="AH10" i="2"/>
  <c r="AH12" i="2" s="1"/>
  <c r="AI17" i="2"/>
  <c r="AI19" i="2" s="1"/>
  <c r="AB69" i="2"/>
  <c r="AH16" i="1"/>
  <c r="AG16" i="1"/>
  <c r="AG20" i="1"/>
  <c r="AC65" i="1"/>
  <c r="AH8" i="1"/>
  <c r="AA70" i="1"/>
  <c r="V74" i="1"/>
  <c r="V66" i="1"/>
  <c r="AI10" i="1"/>
  <c r="AI12" i="1" s="1"/>
  <c r="Y72" i="1"/>
  <c r="Z74" i="1"/>
  <c r="Z66" i="1"/>
  <c r="AA69" i="1"/>
  <c r="V73" i="1"/>
  <c r="AC73" i="1" s="1"/>
  <c r="V65" i="1"/>
  <c r="AH10" i="1"/>
  <c r="AH12" i="1" s="1"/>
  <c r="Y71" i="1"/>
  <c r="Z73" i="1"/>
  <c r="Z65" i="1"/>
  <c r="AA68" i="1"/>
  <c r="V72" i="1"/>
  <c r="AG15" i="1"/>
  <c r="Y70" i="1"/>
  <c r="Z72" i="1"/>
  <c r="AA65" i="1"/>
  <c r="AA67" i="1"/>
  <c r="V36" i="1"/>
  <c r="V71" i="1"/>
  <c r="AH15" i="1"/>
  <c r="X37" i="1"/>
  <c r="Y69" i="1"/>
  <c r="Z71" i="1"/>
  <c r="AA74" i="1"/>
  <c r="AA66" i="1"/>
  <c r="V70" i="1"/>
  <c r="AC70" i="1" s="1"/>
  <c r="AH17" i="1"/>
  <c r="AH19" i="1" s="1"/>
  <c r="Y68" i="1"/>
  <c r="AB29" i="1"/>
  <c r="V69" i="1"/>
  <c r="X32" i="1"/>
  <c r="Y67" i="1"/>
  <c r="V68" i="1"/>
  <c r="AC68" i="1" s="1"/>
  <c r="AI16" i="1"/>
  <c r="X30" i="1"/>
  <c r="AB36" i="1"/>
  <c r="AB73" i="1"/>
  <c r="AI17" i="1"/>
  <c r="AI19" i="1" s="1"/>
  <c r="AB72" i="1"/>
  <c r="AB65" i="1"/>
  <c r="X35" i="1"/>
  <c r="X33" i="1"/>
  <c r="X31" i="1"/>
  <c r="X28" i="1"/>
  <c r="X29" i="1"/>
  <c r="X38" i="1"/>
  <c r="X34" i="1"/>
  <c r="L37" i="1"/>
  <c r="L36" i="1"/>
  <c r="L34" i="1"/>
  <c r="L33" i="1"/>
  <c r="L30" i="1"/>
  <c r="L35" i="1"/>
  <c r="H35" i="1"/>
  <c r="F35" i="1" s="1"/>
  <c r="L32" i="1"/>
  <c r="H33" i="1"/>
  <c r="L38" i="1"/>
  <c r="L29" i="1"/>
  <c r="J38" i="1"/>
  <c r="H34" i="1"/>
  <c r="F34" i="1" s="1"/>
  <c r="H32" i="1"/>
  <c r="F32" i="1" s="1"/>
  <c r="H31" i="1"/>
  <c r="F31" i="1" s="1"/>
  <c r="H28" i="1"/>
  <c r="F28" i="1" s="1"/>
  <c r="AG8" i="1" s="1"/>
  <c r="H37" i="1"/>
  <c r="H29" i="1"/>
  <c r="F29" i="1" s="1"/>
  <c r="H30" i="1"/>
  <c r="F30" i="1" s="1"/>
  <c r="AI8" i="1" s="1"/>
  <c r="H36" i="1"/>
  <c r="F36" i="1" s="1"/>
  <c r="AC69" i="2" l="1"/>
  <c r="AC65" i="2"/>
  <c r="AI8" i="2"/>
  <c r="AG21" i="2"/>
  <c r="AG24" i="2" s="1"/>
  <c r="AG9" i="2"/>
  <c r="AG11" i="2"/>
  <c r="AG13" i="2" s="1"/>
  <c r="AG26" i="2" s="1"/>
  <c r="AG28" i="2" s="1"/>
  <c r="AG29" i="2" s="1"/>
  <c r="I32" i="2"/>
  <c r="M32" i="2" s="1"/>
  <c r="K30" i="2"/>
  <c r="AI11" i="2"/>
  <c r="AI13" i="2" s="1"/>
  <c r="AI26" i="2" s="1"/>
  <c r="AI28" i="2" s="1"/>
  <c r="AI29" i="2" s="1"/>
  <c r="AI9" i="2"/>
  <c r="AI21" i="2"/>
  <c r="Y29" i="2"/>
  <c r="AA29" i="2"/>
  <c r="V29" i="2"/>
  <c r="Z29" i="2"/>
  <c r="Z28" i="2"/>
  <c r="V28" i="2"/>
  <c r="V32" i="2"/>
  <c r="AA32" i="2"/>
  <c r="Z32" i="2"/>
  <c r="Y32" i="2"/>
  <c r="K34" i="2"/>
  <c r="J34" i="2"/>
  <c r="I34" i="2"/>
  <c r="M34" i="2" s="1"/>
  <c r="F34" i="2"/>
  <c r="AH20" i="2"/>
  <c r="K31" i="2"/>
  <c r="J31" i="2"/>
  <c r="I31" i="2"/>
  <c r="M31" i="2" s="1"/>
  <c r="F31" i="2"/>
  <c r="AA30" i="2"/>
  <c r="Z30" i="2"/>
  <c r="Y30" i="2"/>
  <c r="V30" i="2"/>
  <c r="AC30" i="2" s="1"/>
  <c r="AA33" i="2"/>
  <c r="V33" i="2"/>
  <c r="Z33" i="2"/>
  <c r="Y33" i="2"/>
  <c r="Z36" i="2"/>
  <c r="Y36" i="2"/>
  <c r="V36" i="2"/>
  <c r="AC37" i="2" s="1"/>
  <c r="AA36" i="2"/>
  <c r="K36" i="2"/>
  <c r="J36" i="2"/>
  <c r="I36" i="2"/>
  <c r="M36" i="2" s="1"/>
  <c r="F36" i="2"/>
  <c r="AA35" i="2"/>
  <c r="Z35" i="2"/>
  <c r="Y35" i="2"/>
  <c r="V35" i="2"/>
  <c r="K29" i="2"/>
  <c r="J29" i="2"/>
  <c r="I29" i="2"/>
  <c r="M29" i="2" s="1"/>
  <c r="F29" i="2"/>
  <c r="AH8" i="2" s="1"/>
  <c r="K35" i="2"/>
  <c r="J35" i="2"/>
  <c r="I35" i="2"/>
  <c r="M35" i="2" s="1"/>
  <c r="F35" i="2"/>
  <c r="AG16" i="2"/>
  <c r="Z31" i="2"/>
  <c r="Y31" i="2"/>
  <c r="V31" i="2"/>
  <c r="AA31" i="2"/>
  <c r="AI20" i="2"/>
  <c r="AG20" i="2"/>
  <c r="AA34" i="2"/>
  <c r="Z34" i="2"/>
  <c r="Y34" i="2"/>
  <c r="V34" i="2"/>
  <c r="AH16" i="2"/>
  <c r="K37" i="2"/>
  <c r="AI16" i="2"/>
  <c r="AA37" i="2"/>
  <c r="AG9" i="1"/>
  <c r="AG11" i="1"/>
  <c r="AG13" i="1" s="1"/>
  <c r="AG26" i="1" s="1"/>
  <c r="AG28" i="1" s="1"/>
  <c r="AG29" i="1" s="1"/>
  <c r="AG31" i="1" s="1"/>
  <c r="AG21" i="1"/>
  <c r="AI9" i="1"/>
  <c r="AI11" i="1"/>
  <c r="AI13" i="1" s="1"/>
  <c r="AI26" i="1" s="1"/>
  <c r="AI28" i="1" s="1"/>
  <c r="AI29" i="1" s="1"/>
  <c r="AI21" i="1"/>
  <c r="Z28" i="1"/>
  <c r="V28" i="1"/>
  <c r="AI20" i="1"/>
  <c r="AH9" i="1"/>
  <c r="AH11" i="1"/>
  <c r="AH13" i="1" s="1"/>
  <c r="AH26" i="1" s="1"/>
  <c r="AH28" i="1" s="1"/>
  <c r="AH21" i="1"/>
  <c r="Y31" i="1"/>
  <c r="AA31" i="1"/>
  <c r="Z31" i="1"/>
  <c r="V31" i="1"/>
  <c r="V32" i="1"/>
  <c r="AC32" i="1" s="1"/>
  <c r="Y32" i="1"/>
  <c r="AA32" i="1"/>
  <c r="Z32" i="1"/>
  <c r="AA38" i="1"/>
  <c r="Z38" i="1"/>
  <c r="V38" i="1"/>
  <c r="AC38" i="1" s="1"/>
  <c r="Y38" i="1"/>
  <c r="AC72" i="1"/>
  <c r="AA29" i="1"/>
  <c r="Z29" i="1"/>
  <c r="V29" i="1"/>
  <c r="Y29" i="1"/>
  <c r="V33" i="1"/>
  <c r="AC33" i="1" s="1"/>
  <c r="Y33" i="1"/>
  <c r="AA33" i="1"/>
  <c r="Z33" i="1"/>
  <c r="AC69" i="1"/>
  <c r="AC71" i="1"/>
  <c r="Z35" i="1"/>
  <c r="V35" i="1"/>
  <c r="AC35" i="1" s="1"/>
  <c r="Y35" i="1"/>
  <c r="AA35" i="1"/>
  <c r="AA36" i="1"/>
  <c r="AA37" i="1"/>
  <c r="Z37" i="1"/>
  <c r="V37" i="1"/>
  <c r="AC37" i="1" s="1"/>
  <c r="Y37" i="1"/>
  <c r="Y36" i="1"/>
  <c r="K38" i="1"/>
  <c r="F37" i="1"/>
  <c r="J33" i="1"/>
  <c r="F33" i="1"/>
  <c r="AC66" i="1"/>
  <c r="Z34" i="1"/>
  <c r="V34" i="1"/>
  <c r="Y34" i="1"/>
  <c r="AA34" i="1"/>
  <c r="AA30" i="1"/>
  <c r="Z30" i="1"/>
  <c r="V30" i="1"/>
  <c r="AC30" i="1" s="1"/>
  <c r="Y30" i="1"/>
  <c r="AH29" i="1"/>
  <c r="AH31" i="1" s="1"/>
  <c r="AH20" i="1"/>
  <c r="AC74" i="1"/>
  <c r="AC67" i="1"/>
  <c r="I33" i="1"/>
  <c r="M33" i="1" s="1"/>
  <c r="I35" i="1"/>
  <c r="M35" i="1" s="1"/>
  <c r="J35" i="1"/>
  <c r="K33" i="1"/>
  <c r="K34" i="1"/>
  <c r="J34" i="1"/>
  <c r="I34" i="1"/>
  <c r="M34" i="1" s="1"/>
  <c r="K35" i="1"/>
  <c r="J28" i="1"/>
  <c r="J32" i="1"/>
  <c r="I32" i="1"/>
  <c r="M32" i="1" s="1"/>
  <c r="K32" i="1"/>
  <c r="K36" i="1"/>
  <c r="J36" i="1"/>
  <c r="I36" i="1"/>
  <c r="M36" i="1" s="1"/>
  <c r="I30" i="1"/>
  <c r="M30" i="1" s="1"/>
  <c r="K30" i="1"/>
  <c r="J30" i="1"/>
  <c r="I29" i="1"/>
  <c r="M29" i="1" s="1"/>
  <c r="K29" i="1"/>
  <c r="J29" i="1"/>
  <c r="I37" i="1"/>
  <c r="M37" i="1" s="1"/>
  <c r="K37" i="1"/>
  <c r="J37" i="1"/>
  <c r="J31" i="1"/>
  <c r="I31" i="1"/>
  <c r="M31" i="1" s="1"/>
  <c r="K31" i="1"/>
  <c r="I38" i="1"/>
  <c r="M38" i="1" s="1"/>
  <c r="AC35" i="2" l="1"/>
  <c r="AC31" i="2"/>
  <c r="AC29" i="2"/>
  <c r="AC33" i="2"/>
  <c r="AG23" i="2"/>
  <c r="AI31" i="2"/>
  <c r="AI30" i="2"/>
  <c r="AC36" i="2"/>
  <c r="AC32" i="2"/>
  <c r="AH11" i="2"/>
  <c r="AH13" i="2" s="1"/>
  <c r="AH26" i="2" s="1"/>
  <c r="AH28" i="2" s="1"/>
  <c r="AH29" i="2" s="1"/>
  <c r="AH31" i="2" s="1"/>
  <c r="AH9" i="2"/>
  <c r="AH21" i="2"/>
  <c r="AG31" i="2"/>
  <c r="AG30" i="2"/>
  <c r="AC34" i="2"/>
  <c r="AI24" i="2"/>
  <c r="AI23" i="2"/>
  <c r="AI31" i="1"/>
  <c r="AI30" i="1"/>
  <c r="AG30" i="1"/>
  <c r="AC36" i="1"/>
  <c r="AC29" i="1"/>
  <c r="AH30" i="1"/>
  <c r="AH24" i="1"/>
  <c r="AH23" i="1"/>
  <c r="AI24" i="1"/>
  <c r="AI23" i="1"/>
  <c r="AC34" i="1"/>
  <c r="AC31" i="1"/>
  <c r="AG24" i="1"/>
  <c r="AG23" i="1"/>
  <c r="AH24" i="2" l="1"/>
  <c r="AH23" i="2"/>
  <c r="AH30" i="2"/>
</calcChain>
</file>

<file path=xl/sharedStrings.xml><?xml version="1.0" encoding="utf-8"?>
<sst xmlns="http://schemas.openxmlformats.org/spreadsheetml/2006/main" count="216" uniqueCount="88">
  <si>
    <t>日</t>
  </si>
  <si>
    <t>配信金額</t>
  </si>
  <si>
    <t>売上</t>
  </si>
  <si>
    <t>①売上予測</t>
    <rPh sb="1" eb="3">
      <t>ウリアゲ</t>
    </rPh>
    <rPh sb="3" eb="5">
      <t>ヨソク</t>
    </rPh>
    <phoneticPr fontId="1"/>
  </si>
  <si>
    <t>②散布図グラフを作成</t>
    <rPh sb="1" eb="3">
      <t>サンプ</t>
    </rPh>
    <rPh sb="3" eb="4">
      <t>ズ</t>
    </rPh>
    <rPh sb="8" eb="10">
      <t>サクセイ</t>
    </rPh>
    <phoneticPr fontId="1"/>
  </si>
  <si>
    <t>③表</t>
    <rPh sb="1" eb="2">
      <t>ヒョウ</t>
    </rPh>
    <phoneticPr fontId="1"/>
  </si>
  <si>
    <t>1.売上予測を求める</t>
    <rPh sb="2" eb="4">
      <t>ウリアゲ</t>
    </rPh>
    <rPh sb="4" eb="6">
      <t>ヨソク</t>
    </rPh>
    <rPh sb="7" eb="8">
      <t>モト</t>
    </rPh>
    <phoneticPr fontId="1"/>
  </si>
  <si>
    <t>2.新規獲得CPA予測を求める</t>
    <rPh sb="2" eb="4">
      <t>シンキ</t>
    </rPh>
    <rPh sb="4" eb="6">
      <t>カクトク</t>
    </rPh>
    <rPh sb="9" eb="11">
      <t>ヨソク</t>
    </rPh>
    <rPh sb="12" eb="13">
      <t>モト</t>
    </rPh>
    <phoneticPr fontId="1"/>
  </si>
  <si>
    <t>3.表に数値をまとめる</t>
    <rPh sb="2" eb="3">
      <t>ヒョウ</t>
    </rPh>
    <rPh sb="4" eb="6">
      <t>スウチ</t>
    </rPh>
    <phoneticPr fontId="1"/>
  </si>
  <si>
    <t>→</t>
    <phoneticPr fontId="1"/>
  </si>
  <si>
    <t>①新規顧客の獲得CPA予測</t>
    <rPh sb="1" eb="3">
      <t>シンキ</t>
    </rPh>
    <rPh sb="3" eb="5">
      <t>コキャク</t>
    </rPh>
    <rPh sb="6" eb="8">
      <t>カクトク</t>
    </rPh>
    <rPh sb="11" eb="13">
      <t>ヨソク</t>
    </rPh>
    <phoneticPr fontId="1"/>
  </si>
  <si>
    <t>係数</t>
    <rPh sb="0" eb="2">
      <t>ケイスウ</t>
    </rPh>
    <phoneticPr fontId="1"/>
  </si>
  <si>
    <t>A</t>
    <phoneticPr fontId="1"/>
  </si>
  <si>
    <t>B</t>
    <phoneticPr fontId="1"/>
  </si>
  <si>
    <t>③対数（y=A In(X)-B）の係数を調整</t>
    <rPh sb="1" eb="3">
      <t>タイスウ</t>
    </rPh>
    <rPh sb="17" eb="19">
      <t>ケイスウ</t>
    </rPh>
    <rPh sb="20" eb="22">
      <t>チョウセイ</t>
    </rPh>
    <phoneticPr fontId="1"/>
  </si>
  <si>
    <t>④売上予測のシミュレーションを行う</t>
    <rPh sb="1" eb="3">
      <t>ウリアゲ</t>
    </rPh>
    <rPh sb="3" eb="5">
      <t>ヨソク</t>
    </rPh>
    <rPh sb="15" eb="16">
      <t>オコナ</t>
    </rPh>
    <phoneticPr fontId="1"/>
  </si>
  <si>
    <t>月予算</t>
    <rPh sb="0" eb="1">
      <t>ツキ</t>
    </rPh>
    <rPh sb="1" eb="3">
      <t>ヨサン</t>
    </rPh>
    <phoneticPr fontId="1"/>
  </si>
  <si>
    <t>月売上</t>
    <rPh sb="0" eb="1">
      <t>ツキ</t>
    </rPh>
    <rPh sb="1" eb="3">
      <t>ウリアゲ</t>
    </rPh>
    <phoneticPr fontId="1"/>
  </si>
  <si>
    <t>日予算</t>
    <rPh sb="0" eb="1">
      <t>ヒ</t>
    </rPh>
    <rPh sb="1" eb="3">
      <t>ヨサン</t>
    </rPh>
    <phoneticPr fontId="1"/>
  </si>
  <si>
    <t>増分売上</t>
    <rPh sb="0" eb="2">
      <t>ゾウブン</t>
    </rPh>
    <rPh sb="2" eb="4">
      <t>ウリアゲ</t>
    </rPh>
    <phoneticPr fontId="1"/>
  </si>
  <si>
    <t>想定売上(日)</t>
    <rPh sb="0" eb="2">
      <t>ソウテイ</t>
    </rPh>
    <rPh sb="2" eb="4">
      <t>ウリアゲ</t>
    </rPh>
    <rPh sb="5" eb="6">
      <t>ニチ</t>
    </rPh>
    <phoneticPr fontId="1"/>
  </si>
  <si>
    <t>想定ROAS</t>
    <rPh sb="0" eb="2">
      <t>ソウテイ</t>
    </rPh>
    <phoneticPr fontId="1"/>
  </si>
  <si>
    <t>増分ROAS</t>
    <rPh sb="0" eb="2">
      <t>ゾウブン</t>
    </rPh>
    <phoneticPr fontId="1"/>
  </si>
  <si>
    <t>増分月予算</t>
    <rPh sb="0" eb="2">
      <t>ゾウブン</t>
    </rPh>
    <rPh sb="2" eb="3">
      <t>ツキ</t>
    </rPh>
    <rPh sb="3" eb="5">
      <t>ヨサン</t>
    </rPh>
    <phoneticPr fontId="1"/>
  </si>
  <si>
    <t>増分月売上</t>
    <rPh sb="0" eb="2">
      <t>ゾウブン</t>
    </rPh>
    <rPh sb="2" eb="3">
      <t>ツキ</t>
    </rPh>
    <rPh sb="3" eb="5">
      <t>ウリアゲ</t>
    </rPh>
    <phoneticPr fontId="1"/>
  </si>
  <si>
    <t>-</t>
    <phoneticPr fontId="1"/>
  </si>
  <si>
    <t>日</t>
    <rPh sb="0" eb="1">
      <t>ニチ</t>
    </rPh>
    <phoneticPr fontId="1"/>
  </si>
  <si>
    <t>配信金額</t>
    <rPh sb="0" eb="2">
      <t>ハイシン</t>
    </rPh>
    <rPh sb="2" eb="4">
      <t>キンガク</t>
    </rPh>
    <phoneticPr fontId="1"/>
  </si>
  <si>
    <t>総合CV</t>
    <rPh sb="0" eb="2">
      <t>ソウゴウ</t>
    </rPh>
    <phoneticPr fontId="1"/>
  </si>
  <si>
    <t>新規CV</t>
    <rPh sb="0" eb="2">
      <t>シンキ</t>
    </rPh>
    <phoneticPr fontId="1"/>
  </si>
  <si>
    <t>新規金額</t>
    <rPh sb="0" eb="2">
      <t>シンキ</t>
    </rPh>
    <rPh sb="2" eb="4">
      <t>キンガク</t>
    </rPh>
    <phoneticPr fontId="1"/>
  </si>
  <si>
    <t>②散布図グラフを作成</t>
    <rPh sb="1" eb="3">
      <t>サンプ</t>
    </rPh>
    <rPh sb="3" eb="4">
      <t>ズ</t>
    </rPh>
    <rPh sb="8" eb="10">
      <t>サクセイ</t>
    </rPh>
    <phoneticPr fontId="1"/>
  </si>
  <si>
    <t>③対数（y=A In(X)-B）の係数を調整</t>
    <phoneticPr fontId="1"/>
  </si>
  <si>
    <t>④新規獲得CPAのシミュレーションを行う</t>
    <rPh sb="1" eb="3">
      <t>シンキ</t>
    </rPh>
    <rPh sb="3" eb="5">
      <t>カクトク</t>
    </rPh>
    <rPh sb="18" eb="19">
      <t>オコナ</t>
    </rPh>
    <phoneticPr fontId="1"/>
  </si>
  <si>
    <t>月予算</t>
    <rPh sb="0" eb="1">
      <t>ツキ</t>
    </rPh>
    <rPh sb="1" eb="3">
      <t>ヨサン</t>
    </rPh>
    <phoneticPr fontId="1"/>
  </si>
  <si>
    <t>月CV</t>
    <rPh sb="0" eb="1">
      <t>ツキ</t>
    </rPh>
    <phoneticPr fontId="1"/>
  </si>
  <si>
    <t>日予算</t>
    <rPh sb="0" eb="1">
      <t>ヒ</t>
    </rPh>
    <rPh sb="1" eb="3">
      <t>ヨサン</t>
    </rPh>
    <phoneticPr fontId="1"/>
  </si>
  <si>
    <t>想定CV（日）</t>
    <rPh sb="0" eb="2">
      <t>ソウテイ</t>
    </rPh>
    <rPh sb="5" eb="6">
      <t>ニチ</t>
    </rPh>
    <phoneticPr fontId="1"/>
  </si>
  <si>
    <t>増分CV</t>
    <rPh sb="0" eb="2">
      <t>ゾウブン</t>
    </rPh>
    <phoneticPr fontId="1"/>
  </si>
  <si>
    <t>想定CPA</t>
    <rPh sb="0" eb="2">
      <t>ソウテイ</t>
    </rPh>
    <phoneticPr fontId="1"/>
  </si>
  <si>
    <t>増分CPA</t>
    <rPh sb="0" eb="2">
      <t>ゾウブン</t>
    </rPh>
    <phoneticPr fontId="1"/>
  </si>
  <si>
    <t>増分月予算</t>
    <rPh sb="0" eb="2">
      <t>ゾウブン</t>
    </rPh>
    <rPh sb="2" eb="3">
      <t>ツキ</t>
    </rPh>
    <rPh sb="3" eb="5">
      <t>ヨサン</t>
    </rPh>
    <phoneticPr fontId="1"/>
  </si>
  <si>
    <t>増分月CV</t>
    <rPh sb="0" eb="2">
      <t>ゾウブン</t>
    </rPh>
    <rPh sb="2" eb="3">
      <t>ツキ</t>
    </rPh>
    <phoneticPr fontId="1"/>
  </si>
  <si>
    <t>-</t>
    <phoneticPr fontId="1"/>
  </si>
  <si>
    <t>⑤散布図グラフを作成</t>
    <rPh sb="1" eb="3">
      <t>サンプ</t>
    </rPh>
    <rPh sb="3" eb="4">
      <t>ズ</t>
    </rPh>
    <rPh sb="8" eb="10">
      <t>サクセイ</t>
    </rPh>
    <phoneticPr fontId="1"/>
  </si>
  <si>
    <t>⑤対数（y=A In(X)-B）の係数を調整</t>
    <phoneticPr fontId="1"/>
  </si>
  <si>
    <t>月予算</t>
  </si>
  <si>
    <t>月CV</t>
  </si>
  <si>
    <t>日予算</t>
  </si>
  <si>
    <t>想定CPA</t>
  </si>
  <si>
    <t>増分ROAS</t>
  </si>
  <si>
    <t>増分月予算</t>
  </si>
  <si>
    <t>想定CV（日）</t>
    <phoneticPr fontId="1"/>
  </si>
  <si>
    <t>増分月CV</t>
    <phoneticPr fontId="1"/>
  </si>
  <si>
    <t>増分CV（日）</t>
    <rPh sb="5" eb="6">
      <t>ニチ</t>
    </rPh>
    <phoneticPr fontId="1"/>
  </si>
  <si>
    <t>-</t>
    <phoneticPr fontId="1"/>
  </si>
  <si>
    <t>合計</t>
  </si>
  <si>
    <t>予算</t>
  </si>
  <si>
    <t>既存</t>
  </si>
  <si>
    <t>netCost</t>
  </si>
  <si>
    <t>ROAS</t>
  </si>
  <si>
    <t>総Cv数</t>
  </si>
  <si>
    <t>新規CV数</t>
  </si>
  <si>
    <t>総ユーザー数</t>
  </si>
  <si>
    <t>新規ユーザー数</t>
  </si>
  <si>
    <t>新規</t>
  </si>
  <si>
    <t>想定新規購入CPA</t>
  </si>
  <si>
    <t>想定獲得新規ユーザー数</t>
  </si>
  <si>
    <t>想定売上単価</t>
  </si>
  <si>
    <t>想定売上金額</t>
  </si>
  <si>
    <t>想定ROAS</t>
  </si>
  <si>
    <t>総売上</t>
  </si>
  <si>
    <t>売上目標</t>
  </si>
  <si>
    <t>目標差分</t>
  </si>
  <si>
    <t>達成率</t>
  </si>
  <si>
    <t>24年度への積み上げ</t>
  </si>
  <si>
    <t>リピーター転換率</t>
  </si>
  <si>
    <t>再購入人数</t>
  </si>
  <si>
    <t>再購入客単価</t>
  </si>
  <si>
    <t>再購入売上</t>
  </si>
  <si>
    <t>新規ユーザーLTV</t>
  </si>
  <si>
    <t>合計売上</t>
  </si>
  <si>
    <t>ユニットエコノミクス</t>
  </si>
  <si>
    <t>サンプル1</t>
  </si>
  <si>
    <t>サンプル2</t>
  </si>
  <si>
    <t>サンプル3</t>
  </si>
  <si>
    <t>単月総売上（既存＋新規）</t>
    <phoneticPr fontId="1"/>
  </si>
  <si>
    <t>⑥CVのシミュレーションを行う</t>
    <rPh sb="13" eb="14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</si>
</sst>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);[Red]\(0\)"/>
    <numFmt numFmtId="177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14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0" borderId="8" xfId="0" applyFont="1" applyBorder="1">
      <alignment vertical="center"/>
    </xf>
    <xf numFmtId="0" fontId="6" fillId="4" borderId="2" xfId="0" applyFont="1" applyFill="1" applyBorder="1">
      <alignment vertical="center"/>
    </xf>
    <xf numFmtId="6" fontId="5" fillId="0" borderId="2" xfId="0" applyNumberFormat="1" applyFont="1" applyBorder="1">
      <alignment vertical="center"/>
    </xf>
    <xf numFmtId="38" fontId="5" fillId="0" borderId="2" xfId="1" applyFont="1" applyBorder="1">
      <alignment vertical="center"/>
    </xf>
    <xf numFmtId="6" fontId="5" fillId="5" borderId="2" xfId="0" applyNumberFormat="1" applyFont="1" applyFill="1" applyBorder="1">
      <alignment vertical="center"/>
    </xf>
    <xf numFmtId="0" fontId="5" fillId="0" borderId="2" xfId="0" applyFont="1" applyBorder="1" applyAlignment="1">
      <alignment horizontal="right" vertical="center"/>
    </xf>
    <xf numFmtId="9" fontId="5" fillId="0" borderId="2" xfId="3" applyFont="1" applyBorder="1">
      <alignment vertical="center"/>
    </xf>
    <xf numFmtId="6" fontId="5" fillId="0" borderId="2" xfId="2" applyFont="1" applyBorder="1">
      <alignment vertical="center"/>
    </xf>
    <xf numFmtId="0" fontId="8" fillId="0" borderId="1" xfId="0" applyFont="1" applyBorder="1">
      <alignment vertical="center"/>
    </xf>
    <xf numFmtId="6" fontId="2" fillId="0" borderId="1" xfId="0" applyNumberFormat="1" applyFont="1" applyBorder="1">
      <alignment vertical="center"/>
    </xf>
    <xf numFmtId="14" fontId="2" fillId="5" borderId="1" xfId="0" applyNumberFormat="1" applyFont="1" applyFill="1" applyBorder="1" applyAlignment="1">
      <alignment horizontal="right" vertical="center" wrapText="1"/>
    </xf>
    <xf numFmtId="6" fontId="2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5" fillId="0" borderId="2" xfId="0" applyFont="1" applyBorder="1">
      <alignment vertical="center"/>
    </xf>
    <xf numFmtId="1" fontId="5" fillId="0" borderId="2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6" fillId="6" borderId="5" xfId="0" applyFont="1" applyFill="1" applyBorder="1">
      <alignment vertical="center"/>
    </xf>
    <xf numFmtId="0" fontId="5" fillId="0" borderId="2" xfId="0" applyFont="1" applyBorder="1" applyAlignment="1">
      <alignment vertical="center" wrapText="1"/>
    </xf>
    <xf numFmtId="6" fontId="5" fillId="5" borderId="2" xfId="2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vertical="center" wrapText="1"/>
    </xf>
    <xf numFmtId="176" fontId="5" fillId="0" borderId="2" xfId="0" applyNumberFormat="1" applyFont="1" applyBorder="1">
      <alignment vertical="center"/>
    </xf>
    <xf numFmtId="177" fontId="5" fillId="0" borderId="2" xfId="3" applyNumberFormat="1" applyFont="1" applyBorder="1">
      <alignment vertical="center"/>
    </xf>
    <xf numFmtId="9" fontId="5" fillId="5" borderId="2" xfId="0" applyNumberFormat="1" applyFont="1" applyFill="1" applyBorder="1">
      <alignment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888101487314086"/>
                  <c:y val="-0.489827209098862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サンプル!$B$5:$B$247</c:f>
              <c:numCache>
                <c:formatCode>"¥"#,##0_);[Red]\("¥"#,##0\)</c:formatCode>
                <c:ptCount val="243"/>
                <c:pt idx="0">
                  <c:v>633894</c:v>
                </c:pt>
                <c:pt idx="1">
                  <c:v>442453</c:v>
                </c:pt>
                <c:pt idx="2">
                  <c:v>469762</c:v>
                </c:pt>
                <c:pt idx="3">
                  <c:v>505306</c:v>
                </c:pt>
                <c:pt idx="4">
                  <c:v>426749</c:v>
                </c:pt>
                <c:pt idx="5">
                  <c:v>482468</c:v>
                </c:pt>
                <c:pt idx="6">
                  <c:v>582863</c:v>
                </c:pt>
                <c:pt idx="7">
                  <c:v>439091</c:v>
                </c:pt>
                <c:pt idx="8">
                  <c:v>428126</c:v>
                </c:pt>
                <c:pt idx="9">
                  <c:v>492101</c:v>
                </c:pt>
                <c:pt idx="10">
                  <c:v>515660</c:v>
                </c:pt>
                <c:pt idx="11">
                  <c:v>328234</c:v>
                </c:pt>
                <c:pt idx="12">
                  <c:v>353826</c:v>
                </c:pt>
                <c:pt idx="13">
                  <c:v>410125</c:v>
                </c:pt>
                <c:pt idx="14">
                  <c:v>368788</c:v>
                </c:pt>
                <c:pt idx="15">
                  <c:v>382740</c:v>
                </c:pt>
                <c:pt idx="16">
                  <c:v>454608</c:v>
                </c:pt>
                <c:pt idx="17">
                  <c:v>454780</c:v>
                </c:pt>
                <c:pt idx="18">
                  <c:v>374646</c:v>
                </c:pt>
                <c:pt idx="19">
                  <c:v>380393</c:v>
                </c:pt>
                <c:pt idx="20">
                  <c:v>408904</c:v>
                </c:pt>
                <c:pt idx="21">
                  <c:v>355316</c:v>
                </c:pt>
                <c:pt idx="22">
                  <c:v>303640</c:v>
                </c:pt>
                <c:pt idx="23">
                  <c:v>308478</c:v>
                </c:pt>
                <c:pt idx="24">
                  <c:v>333528</c:v>
                </c:pt>
                <c:pt idx="25">
                  <c:v>281792</c:v>
                </c:pt>
                <c:pt idx="26">
                  <c:v>271704</c:v>
                </c:pt>
                <c:pt idx="27">
                  <c:v>258034</c:v>
                </c:pt>
                <c:pt idx="28">
                  <c:v>304702</c:v>
                </c:pt>
                <c:pt idx="29">
                  <c:v>295556</c:v>
                </c:pt>
                <c:pt idx="30">
                  <c:v>349229</c:v>
                </c:pt>
                <c:pt idx="31">
                  <c:v>618385</c:v>
                </c:pt>
                <c:pt idx="32">
                  <c:v>493115</c:v>
                </c:pt>
                <c:pt idx="33">
                  <c:v>511899</c:v>
                </c:pt>
                <c:pt idx="34">
                  <c:v>504359</c:v>
                </c:pt>
                <c:pt idx="35">
                  <c:v>485619</c:v>
                </c:pt>
                <c:pt idx="36">
                  <c:v>519772</c:v>
                </c:pt>
                <c:pt idx="37">
                  <c:v>577571</c:v>
                </c:pt>
                <c:pt idx="38">
                  <c:v>614422</c:v>
                </c:pt>
                <c:pt idx="39">
                  <c:v>571670</c:v>
                </c:pt>
                <c:pt idx="40">
                  <c:v>458937</c:v>
                </c:pt>
                <c:pt idx="41">
                  <c:v>461022</c:v>
                </c:pt>
                <c:pt idx="42">
                  <c:v>401582</c:v>
                </c:pt>
                <c:pt idx="43">
                  <c:v>436634</c:v>
                </c:pt>
                <c:pt idx="44">
                  <c:v>431870</c:v>
                </c:pt>
                <c:pt idx="45">
                  <c:v>426977</c:v>
                </c:pt>
                <c:pt idx="46">
                  <c:v>361119</c:v>
                </c:pt>
                <c:pt idx="47">
                  <c:v>328526</c:v>
                </c:pt>
                <c:pt idx="48">
                  <c:v>371547</c:v>
                </c:pt>
                <c:pt idx="49">
                  <c:v>378703</c:v>
                </c:pt>
                <c:pt idx="50">
                  <c:v>457986</c:v>
                </c:pt>
                <c:pt idx="51">
                  <c:v>417160</c:v>
                </c:pt>
                <c:pt idx="52">
                  <c:v>383542</c:v>
                </c:pt>
                <c:pt idx="53">
                  <c:v>324734</c:v>
                </c:pt>
                <c:pt idx="54">
                  <c:v>315107</c:v>
                </c:pt>
                <c:pt idx="55">
                  <c:v>335734</c:v>
                </c:pt>
                <c:pt idx="56">
                  <c:v>303547</c:v>
                </c:pt>
                <c:pt idx="57">
                  <c:v>313030</c:v>
                </c:pt>
                <c:pt idx="58">
                  <c:v>337270</c:v>
                </c:pt>
                <c:pt idx="59">
                  <c:v>317143</c:v>
                </c:pt>
                <c:pt idx="60">
                  <c:v>295200</c:v>
                </c:pt>
                <c:pt idx="61">
                  <c:v>304504</c:v>
                </c:pt>
                <c:pt idx="62">
                  <c:v>414923</c:v>
                </c:pt>
                <c:pt idx="63">
                  <c:v>351638</c:v>
                </c:pt>
                <c:pt idx="64">
                  <c:v>374182</c:v>
                </c:pt>
                <c:pt idx="65">
                  <c:v>441743</c:v>
                </c:pt>
                <c:pt idx="66">
                  <c:v>471995</c:v>
                </c:pt>
                <c:pt idx="67">
                  <c:v>406214</c:v>
                </c:pt>
                <c:pt idx="68">
                  <c:v>355045</c:v>
                </c:pt>
                <c:pt idx="69">
                  <c:v>351214</c:v>
                </c:pt>
                <c:pt idx="70">
                  <c:v>346670</c:v>
                </c:pt>
                <c:pt idx="71">
                  <c:v>349785</c:v>
                </c:pt>
                <c:pt idx="72">
                  <c:v>317903</c:v>
                </c:pt>
                <c:pt idx="73">
                  <c:v>313748</c:v>
                </c:pt>
                <c:pt idx="74">
                  <c:v>290734</c:v>
                </c:pt>
                <c:pt idx="75">
                  <c:v>295192</c:v>
                </c:pt>
                <c:pt idx="76">
                  <c:v>304459</c:v>
                </c:pt>
                <c:pt idx="77">
                  <c:v>359551</c:v>
                </c:pt>
                <c:pt idx="78">
                  <c:v>311809</c:v>
                </c:pt>
                <c:pt idx="79">
                  <c:v>344807</c:v>
                </c:pt>
                <c:pt idx="80">
                  <c:v>382074</c:v>
                </c:pt>
                <c:pt idx="81">
                  <c:v>300746</c:v>
                </c:pt>
                <c:pt idx="82">
                  <c:v>289664</c:v>
                </c:pt>
                <c:pt idx="83">
                  <c:v>304688</c:v>
                </c:pt>
                <c:pt idx="84">
                  <c:v>303216</c:v>
                </c:pt>
                <c:pt idx="85">
                  <c:v>273408</c:v>
                </c:pt>
                <c:pt idx="86">
                  <c:v>304935</c:v>
                </c:pt>
                <c:pt idx="87">
                  <c:v>325663</c:v>
                </c:pt>
                <c:pt idx="88">
                  <c:v>313716</c:v>
                </c:pt>
                <c:pt idx="89">
                  <c:v>410568</c:v>
                </c:pt>
                <c:pt idx="90">
                  <c:v>449171</c:v>
                </c:pt>
                <c:pt idx="91">
                  <c:v>381931</c:v>
                </c:pt>
                <c:pt idx="92">
                  <c:v>405487</c:v>
                </c:pt>
                <c:pt idx="93">
                  <c:v>416093</c:v>
                </c:pt>
                <c:pt idx="94">
                  <c:v>461481</c:v>
                </c:pt>
                <c:pt idx="95">
                  <c:v>471628</c:v>
                </c:pt>
                <c:pt idx="96">
                  <c:v>440487</c:v>
                </c:pt>
                <c:pt idx="97">
                  <c:v>560386</c:v>
                </c:pt>
                <c:pt idx="98">
                  <c:v>392819</c:v>
                </c:pt>
                <c:pt idx="99">
                  <c:v>363250</c:v>
                </c:pt>
                <c:pt idx="100">
                  <c:v>408102</c:v>
                </c:pt>
                <c:pt idx="101">
                  <c:v>419944</c:v>
                </c:pt>
                <c:pt idx="102">
                  <c:v>332467</c:v>
                </c:pt>
                <c:pt idx="103">
                  <c:v>361155</c:v>
                </c:pt>
                <c:pt idx="104">
                  <c:v>432083</c:v>
                </c:pt>
                <c:pt idx="105">
                  <c:v>386434</c:v>
                </c:pt>
                <c:pt idx="106">
                  <c:v>328008</c:v>
                </c:pt>
                <c:pt idx="107">
                  <c:v>361833</c:v>
                </c:pt>
                <c:pt idx="108">
                  <c:v>358981</c:v>
                </c:pt>
                <c:pt idx="109">
                  <c:v>337036</c:v>
                </c:pt>
                <c:pt idx="110">
                  <c:v>573458</c:v>
                </c:pt>
                <c:pt idx="111">
                  <c:v>338471</c:v>
                </c:pt>
                <c:pt idx="112">
                  <c:v>327613</c:v>
                </c:pt>
                <c:pt idx="113">
                  <c:v>320434</c:v>
                </c:pt>
                <c:pt idx="114">
                  <c:v>355093</c:v>
                </c:pt>
                <c:pt idx="115">
                  <c:v>378445</c:v>
                </c:pt>
                <c:pt idx="116">
                  <c:v>284928</c:v>
                </c:pt>
                <c:pt idx="117">
                  <c:v>259626</c:v>
                </c:pt>
                <c:pt idx="118">
                  <c:v>252172</c:v>
                </c:pt>
                <c:pt idx="119">
                  <c:v>231380</c:v>
                </c:pt>
                <c:pt idx="120">
                  <c:v>382683</c:v>
                </c:pt>
                <c:pt idx="121">
                  <c:v>613400</c:v>
                </c:pt>
                <c:pt idx="122">
                  <c:v>690443</c:v>
                </c:pt>
                <c:pt idx="123">
                  <c:v>570197</c:v>
                </c:pt>
                <c:pt idx="124">
                  <c:v>592175</c:v>
                </c:pt>
                <c:pt idx="125">
                  <c:v>604336</c:v>
                </c:pt>
                <c:pt idx="126">
                  <c:v>686703</c:v>
                </c:pt>
                <c:pt idx="127">
                  <c:v>572904</c:v>
                </c:pt>
                <c:pt idx="128">
                  <c:v>553832</c:v>
                </c:pt>
                <c:pt idx="129">
                  <c:v>568947</c:v>
                </c:pt>
                <c:pt idx="130">
                  <c:v>483975</c:v>
                </c:pt>
                <c:pt idx="131">
                  <c:v>494074</c:v>
                </c:pt>
                <c:pt idx="132">
                  <c:v>529931</c:v>
                </c:pt>
                <c:pt idx="133">
                  <c:v>490639</c:v>
                </c:pt>
                <c:pt idx="134">
                  <c:v>558822</c:v>
                </c:pt>
                <c:pt idx="135">
                  <c:v>611813</c:v>
                </c:pt>
                <c:pt idx="136">
                  <c:v>581369</c:v>
                </c:pt>
                <c:pt idx="137">
                  <c:v>398826</c:v>
                </c:pt>
                <c:pt idx="138">
                  <c:v>402349</c:v>
                </c:pt>
                <c:pt idx="139">
                  <c:v>572512</c:v>
                </c:pt>
                <c:pt idx="140">
                  <c:v>573386</c:v>
                </c:pt>
                <c:pt idx="141">
                  <c:v>662441</c:v>
                </c:pt>
                <c:pt idx="142">
                  <c:v>484236</c:v>
                </c:pt>
                <c:pt idx="143">
                  <c:v>506708</c:v>
                </c:pt>
                <c:pt idx="144">
                  <c:v>466370</c:v>
                </c:pt>
                <c:pt idx="145">
                  <c:v>469541</c:v>
                </c:pt>
                <c:pt idx="146">
                  <c:v>487782</c:v>
                </c:pt>
                <c:pt idx="147">
                  <c:v>455936</c:v>
                </c:pt>
                <c:pt idx="148">
                  <c:v>515305</c:v>
                </c:pt>
                <c:pt idx="149">
                  <c:v>477078</c:v>
                </c:pt>
                <c:pt idx="150">
                  <c:v>517072</c:v>
                </c:pt>
                <c:pt idx="151">
                  <c:v>537818</c:v>
                </c:pt>
                <c:pt idx="152">
                  <c:v>612101</c:v>
                </c:pt>
                <c:pt idx="153">
                  <c:v>707196</c:v>
                </c:pt>
                <c:pt idx="154">
                  <c:v>709919</c:v>
                </c:pt>
                <c:pt idx="155">
                  <c:v>545963</c:v>
                </c:pt>
                <c:pt idx="156">
                  <c:v>576676</c:v>
                </c:pt>
                <c:pt idx="157">
                  <c:v>675851</c:v>
                </c:pt>
                <c:pt idx="158">
                  <c:v>504305</c:v>
                </c:pt>
                <c:pt idx="159">
                  <c:v>528446</c:v>
                </c:pt>
                <c:pt idx="160">
                  <c:v>529199</c:v>
                </c:pt>
                <c:pt idx="161">
                  <c:v>459308</c:v>
                </c:pt>
                <c:pt idx="162">
                  <c:v>629606</c:v>
                </c:pt>
                <c:pt idx="163">
                  <c:v>540793</c:v>
                </c:pt>
                <c:pt idx="164">
                  <c:v>520780</c:v>
                </c:pt>
                <c:pt idx="165">
                  <c:v>414780</c:v>
                </c:pt>
                <c:pt idx="166">
                  <c:v>404664</c:v>
                </c:pt>
                <c:pt idx="167">
                  <c:v>584821</c:v>
                </c:pt>
                <c:pt idx="168">
                  <c:v>550187</c:v>
                </c:pt>
                <c:pt idx="169">
                  <c:v>595583</c:v>
                </c:pt>
                <c:pt idx="170">
                  <c:v>579750</c:v>
                </c:pt>
                <c:pt idx="171">
                  <c:v>611074</c:v>
                </c:pt>
                <c:pt idx="172">
                  <c:v>495323</c:v>
                </c:pt>
                <c:pt idx="173">
                  <c:v>570353</c:v>
                </c:pt>
                <c:pt idx="174">
                  <c:v>597491</c:v>
                </c:pt>
                <c:pt idx="175">
                  <c:v>530856</c:v>
                </c:pt>
                <c:pt idx="176">
                  <c:v>542772</c:v>
                </c:pt>
                <c:pt idx="177">
                  <c:v>661933</c:v>
                </c:pt>
                <c:pt idx="178">
                  <c:v>731202</c:v>
                </c:pt>
                <c:pt idx="179">
                  <c:v>575609</c:v>
                </c:pt>
                <c:pt idx="180">
                  <c:v>519685</c:v>
                </c:pt>
                <c:pt idx="181">
                  <c:v>548220</c:v>
                </c:pt>
                <c:pt idx="182">
                  <c:v>612235</c:v>
                </c:pt>
                <c:pt idx="183">
                  <c:v>570934</c:v>
                </c:pt>
                <c:pt idx="184">
                  <c:v>584888</c:v>
                </c:pt>
                <c:pt idx="185">
                  <c:v>704578</c:v>
                </c:pt>
                <c:pt idx="186">
                  <c:v>581790</c:v>
                </c:pt>
                <c:pt idx="187">
                  <c:v>571190</c:v>
                </c:pt>
                <c:pt idx="188">
                  <c:v>528140</c:v>
                </c:pt>
                <c:pt idx="189">
                  <c:v>425803</c:v>
                </c:pt>
                <c:pt idx="190">
                  <c:v>496868</c:v>
                </c:pt>
                <c:pt idx="191">
                  <c:v>468589</c:v>
                </c:pt>
                <c:pt idx="192">
                  <c:v>554770</c:v>
                </c:pt>
                <c:pt idx="193">
                  <c:v>396019</c:v>
                </c:pt>
                <c:pt idx="194">
                  <c:v>371689</c:v>
                </c:pt>
                <c:pt idx="195">
                  <c:v>420912</c:v>
                </c:pt>
                <c:pt idx="196">
                  <c:v>430549</c:v>
                </c:pt>
                <c:pt idx="197">
                  <c:v>395090</c:v>
                </c:pt>
                <c:pt idx="198">
                  <c:v>386549</c:v>
                </c:pt>
                <c:pt idx="199">
                  <c:v>415651</c:v>
                </c:pt>
                <c:pt idx="200">
                  <c:v>409171</c:v>
                </c:pt>
                <c:pt idx="201">
                  <c:v>546202</c:v>
                </c:pt>
                <c:pt idx="202">
                  <c:v>558314</c:v>
                </c:pt>
                <c:pt idx="203">
                  <c:v>619700</c:v>
                </c:pt>
                <c:pt idx="204">
                  <c:v>638296</c:v>
                </c:pt>
                <c:pt idx="205">
                  <c:v>615790</c:v>
                </c:pt>
                <c:pt idx="206">
                  <c:v>613801</c:v>
                </c:pt>
                <c:pt idx="207">
                  <c:v>551852</c:v>
                </c:pt>
                <c:pt idx="208">
                  <c:v>565547</c:v>
                </c:pt>
                <c:pt idx="209">
                  <c:v>580594</c:v>
                </c:pt>
                <c:pt idx="210">
                  <c:v>525234</c:v>
                </c:pt>
                <c:pt idx="211">
                  <c:v>616872</c:v>
                </c:pt>
                <c:pt idx="212">
                  <c:v>777401</c:v>
                </c:pt>
                <c:pt idx="213">
                  <c:v>713561</c:v>
                </c:pt>
                <c:pt idx="214">
                  <c:v>571177</c:v>
                </c:pt>
                <c:pt idx="215">
                  <c:v>553260</c:v>
                </c:pt>
                <c:pt idx="216">
                  <c:v>785362</c:v>
                </c:pt>
                <c:pt idx="217">
                  <c:v>705434</c:v>
                </c:pt>
                <c:pt idx="218">
                  <c:v>691381</c:v>
                </c:pt>
                <c:pt idx="219">
                  <c:v>579004</c:v>
                </c:pt>
                <c:pt idx="220">
                  <c:v>619708</c:v>
                </c:pt>
                <c:pt idx="221">
                  <c:v>505723</c:v>
                </c:pt>
                <c:pt idx="222">
                  <c:v>508015</c:v>
                </c:pt>
                <c:pt idx="223">
                  <c:v>531446</c:v>
                </c:pt>
                <c:pt idx="224">
                  <c:v>504745</c:v>
                </c:pt>
                <c:pt idx="225">
                  <c:v>535684</c:v>
                </c:pt>
                <c:pt idx="226">
                  <c:v>597632</c:v>
                </c:pt>
                <c:pt idx="227">
                  <c:v>624487</c:v>
                </c:pt>
                <c:pt idx="228">
                  <c:v>587202</c:v>
                </c:pt>
                <c:pt idx="229">
                  <c:v>492725</c:v>
                </c:pt>
                <c:pt idx="230">
                  <c:v>545064</c:v>
                </c:pt>
                <c:pt idx="231">
                  <c:v>535351</c:v>
                </c:pt>
                <c:pt idx="232">
                  <c:v>601886</c:v>
                </c:pt>
                <c:pt idx="233">
                  <c:v>614524</c:v>
                </c:pt>
                <c:pt idx="234">
                  <c:v>567107</c:v>
                </c:pt>
                <c:pt idx="235">
                  <c:v>522091</c:v>
                </c:pt>
                <c:pt idx="236">
                  <c:v>526782</c:v>
                </c:pt>
                <c:pt idx="237">
                  <c:v>638566</c:v>
                </c:pt>
                <c:pt idx="238">
                  <c:v>520741</c:v>
                </c:pt>
                <c:pt idx="239">
                  <c:v>532160</c:v>
                </c:pt>
                <c:pt idx="240">
                  <c:v>582595</c:v>
                </c:pt>
                <c:pt idx="241">
                  <c:v>635171</c:v>
                </c:pt>
                <c:pt idx="242">
                  <c:v>614251</c:v>
                </c:pt>
              </c:numCache>
            </c:numRef>
          </c:xVal>
          <c:yVal>
            <c:numRef>
              <c:f>サンプル!$C$5:$C$247</c:f>
              <c:numCache>
                <c:formatCode>"¥"#,##0_);[Red]\("¥"#,##0\)</c:formatCode>
                <c:ptCount val="243"/>
                <c:pt idx="0">
                  <c:v>7503307</c:v>
                </c:pt>
                <c:pt idx="1">
                  <c:v>5092733</c:v>
                </c:pt>
                <c:pt idx="2">
                  <c:v>5690925</c:v>
                </c:pt>
                <c:pt idx="3">
                  <c:v>6400073</c:v>
                </c:pt>
                <c:pt idx="4">
                  <c:v>5218138</c:v>
                </c:pt>
                <c:pt idx="5">
                  <c:v>7417623</c:v>
                </c:pt>
                <c:pt idx="6">
                  <c:v>6861210</c:v>
                </c:pt>
                <c:pt idx="7">
                  <c:v>5210536</c:v>
                </c:pt>
                <c:pt idx="8">
                  <c:v>4759164</c:v>
                </c:pt>
                <c:pt idx="9">
                  <c:v>5597858</c:v>
                </c:pt>
                <c:pt idx="10">
                  <c:v>6637617</c:v>
                </c:pt>
                <c:pt idx="11">
                  <c:v>5589300</c:v>
                </c:pt>
                <c:pt idx="12">
                  <c:v>7180200</c:v>
                </c:pt>
                <c:pt idx="13">
                  <c:v>5069315</c:v>
                </c:pt>
                <c:pt idx="14">
                  <c:v>5251534</c:v>
                </c:pt>
                <c:pt idx="15">
                  <c:v>5210153</c:v>
                </c:pt>
                <c:pt idx="16">
                  <c:v>5498132</c:v>
                </c:pt>
                <c:pt idx="17">
                  <c:v>6911761</c:v>
                </c:pt>
                <c:pt idx="18">
                  <c:v>4835302</c:v>
                </c:pt>
                <c:pt idx="19">
                  <c:v>5293282</c:v>
                </c:pt>
                <c:pt idx="20">
                  <c:v>6452266</c:v>
                </c:pt>
                <c:pt idx="21">
                  <c:v>5750670</c:v>
                </c:pt>
                <c:pt idx="22">
                  <c:v>4908059</c:v>
                </c:pt>
                <c:pt idx="23">
                  <c:v>5813150</c:v>
                </c:pt>
                <c:pt idx="24">
                  <c:v>5501313</c:v>
                </c:pt>
                <c:pt idx="25">
                  <c:v>5318319</c:v>
                </c:pt>
                <c:pt idx="26">
                  <c:v>5802663</c:v>
                </c:pt>
                <c:pt idx="27">
                  <c:v>4097556</c:v>
                </c:pt>
                <c:pt idx="28">
                  <c:v>3835011</c:v>
                </c:pt>
                <c:pt idx="29">
                  <c:v>3536804</c:v>
                </c:pt>
                <c:pt idx="30">
                  <c:v>2989067</c:v>
                </c:pt>
                <c:pt idx="31">
                  <c:v>9640591</c:v>
                </c:pt>
                <c:pt idx="32">
                  <c:v>6269566</c:v>
                </c:pt>
                <c:pt idx="33">
                  <c:v>5203146</c:v>
                </c:pt>
                <c:pt idx="34">
                  <c:v>5487829</c:v>
                </c:pt>
                <c:pt idx="35">
                  <c:v>4675024</c:v>
                </c:pt>
                <c:pt idx="36">
                  <c:v>7496646</c:v>
                </c:pt>
                <c:pt idx="37">
                  <c:v>5909030</c:v>
                </c:pt>
                <c:pt idx="38">
                  <c:v>5832939</c:v>
                </c:pt>
                <c:pt idx="39">
                  <c:v>6031274</c:v>
                </c:pt>
                <c:pt idx="40">
                  <c:v>5010290</c:v>
                </c:pt>
                <c:pt idx="41">
                  <c:v>4960493</c:v>
                </c:pt>
                <c:pt idx="42">
                  <c:v>4158761</c:v>
                </c:pt>
                <c:pt idx="43">
                  <c:v>5566169</c:v>
                </c:pt>
                <c:pt idx="44">
                  <c:v>5935181</c:v>
                </c:pt>
                <c:pt idx="45">
                  <c:v>6719104</c:v>
                </c:pt>
                <c:pt idx="46">
                  <c:v>5449664</c:v>
                </c:pt>
                <c:pt idx="47">
                  <c:v>5312883</c:v>
                </c:pt>
                <c:pt idx="48">
                  <c:v>4744686</c:v>
                </c:pt>
                <c:pt idx="49">
                  <c:v>3665171</c:v>
                </c:pt>
                <c:pt idx="50">
                  <c:v>7093955</c:v>
                </c:pt>
                <c:pt idx="51">
                  <c:v>5908065</c:v>
                </c:pt>
                <c:pt idx="52">
                  <c:v>6234249</c:v>
                </c:pt>
                <c:pt idx="53">
                  <c:v>5166991</c:v>
                </c:pt>
                <c:pt idx="54">
                  <c:v>4414653</c:v>
                </c:pt>
                <c:pt idx="55">
                  <c:v>4832153</c:v>
                </c:pt>
                <c:pt idx="56">
                  <c:v>4256212</c:v>
                </c:pt>
                <c:pt idx="57">
                  <c:v>4302043</c:v>
                </c:pt>
                <c:pt idx="58">
                  <c:v>4989967</c:v>
                </c:pt>
                <c:pt idx="59">
                  <c:v>5096207</c:v>
                </c:pt>
                <c:pt idx="60">
                  <c:v>4793572</c:v>
                </c:pt>
                <c:pt idx="61">
                  <c:v>3981512</c:v>
                </c:pt>
                <c:pt idx="62">
                  <c:v>7353364</c:v>
                </c:pt>
                <c:pt idx="63">
                  <c:v>4728579</c:v>
                </c:pt>
                <c:pt idx="64">
                  <c:v>4534982</c:v>
                </c:pt>
                <c:pt idx="65">
                  <c:v>4975705</c:v>
                </c:pt>
                <c:pt idx="66">
                  <c:v>5375088</c:v>
                </c:pt>
                <c:pt idx="67">
                  <c:v>7019196</c:v>
                </c:pt>
                <c:pt idx="68">
                  <c:v>4369112</c:v>
                </c:pt>
                <c:pt idx="69">
                  <c:v>4856293</c:v>
                </c:pt>
                <c:pt idx="70">
                  <c:v>4089945</c:v>
                </c:pt>
                <c:pt idx="71">
                  <c:v>4464036</c:v>
                </c:pt>
                <c:pt idx="72">
                  <c:v>4786542</c:v>
                </c:pt>
                <c:pt idx="73">
                  <c:v>5200574</c:v>
                </c:pt>
                <c:pt idx="74">
                  <c:v>4943050</c:v>
                </c:pt>
                <c:pt idx="75">
                  <c:v>4007675</c:v>
                </c:pt>
                <c:pt idx="76">
                  <c:v>4172380</c:v>
                </c:pt>
                <c:pt idx="77">
                  <c:v>4685092</c:v>
                </c:pt>
                <c:pt idx="78">
                  <c:v>4062035</c:v>
                </c:pt>
                <c:pt idx="79">
                  <c:v>5285645</c:v>
                </c:pt>
                <c:pt idx="80">
                  <c:v>6184571</c:v>
                </c:pt>
                <c:pt idx="81">
                  <c:v>4182339</c:v>
                </c:pt>
                <c:pt idx="82">
                  <c:v>4703687</c:v>
                </c:pt>
                <c:pt idx="83">
                  <c:v>4454697</c:v>
                </c:pt>
                <c:pt idx="84">
                  <c:v>5306244</c:v>
                </c:pt>
                <c:pt idx="85">
                  <c:v>4462295</c:v>
                </c:pt>
                <c:pt idx="86">
                  <c:v>4823394</c:v>
                </c:pt>
                <c:pt idx="87">
                  <c:v>4368970</c:v>
                </c:pt>
                <c:pt idx="88">
                  <c:v>3534534</c:v>
                </c:pt>
                <c:pt idx="89">
                  <c:v>4386604</c:v>
                </c:pt>
                <c:pt idx="90">
                  <c:v>5666465</c:v>
                </c:pt>
                <c:pt idx="91">
                  <c:v>4571303</c:v>
                </c:pt>
                <c:pt idx="92">
                  <c:v>5402615</c:v>
                </c:pt>
                <c:pt idx="93">
                  <c:v>4585141</c:v>
                </c:pt>
                <c:pt idx="94">
                  <c:v>5559900</c:v>
                </c:pt>
                <c:pt idx="95">
                  <c:v>7048467</c:v>
                </c:pt>
                <c:pt idx="96">
                  <c:v>5400774</c:v>
                </c:pt>
                <c:pt idx="97">
                  <c:v>9033935</c:v>
                </c:pt>
                <c:pt idx="98">
                  <c:v>5227411</c:v>
                </c:pt>
                <c:pt idx="99">
                  <c:v>4026924</c:v>
                </c:pt>
                <c:pt idx="100">
                  <c:v>5204909</c:v>
                </c:pt>
                <c:pt idx="101">
                  <c:v>5508543</c:v>
                </c:pt>
                <c:pt idx="102">
                  <c:v>4344721</c:v>
                </c:pt>
                <c:pt idx="103">
                  <c:v>4538697</c:v>
                </c:pt>
                <c:pt idx="104">
                  <c:v>4749249</c:v>
                </c:pt>
                <c:pt idx="105">
                  <c:v>6128660</c:v>
                </c:pt>
                <c:pt idx="106">
                  <c:v>5413220</c:v>
                </c:pt>
                <c:pt idx="107">
                  <c:v>5092426</c:v>
                </c:pt>
                <c:pt idx="108">
                  <c:v>4868168</c:v>
                </c:pt>
                <c:pt idx="109">
                  <c:v>3639260</c:v>
                </c:pt>
                <c:pt idx="110">
                  <c:v>12959967</c:v>
                </c:pt>
                <c:pt idx="111">
                  <c:v>4976148</c:v>
                </c:pt>
                <c:pt idx="112">
                  <c:v>3945262</c:v>
                </c:pt>
                <c:pt idx="113">
                  <c:v>4650333</c:v>
                </c:pt>
                <c:pt idx="114">
                  <c:v>5236637</c:v>
                </c:pt>
                <c:pt idx="115">
                  <c:v>5806687</c:v>
                </c:pt>
                <c:pt idx="116">
                  <c:v>3966996</c:v>
                </c:pt>
                <c:pt idx="117">
                  <c:v>5378096</c:v>
                </c:pt>
                <c:pt idx="118">
                  <c:v>3476940</c:v>
                </c:pt>
                <c:pt idx="119">
                  <c:v>3300084</c:v>
                </c:pt>
                <c:pt idx="120">
                  <c:v>3941811</c:v>
                </c:pt>
                <c:pt idx="121">
                  <c:v>4654326</c:v>
                </c:pt>
                <c:pt idx="122">
                  <c:v>4544129</c:v>
                </c:pt>
                <c:pt idx="123">
                  <c:v>3422229</c:v>
                </c:pt>
                <c:pt idx="124">
                  <c:v>3875872</c:v>
                </c:pt>
                <c:pt idx="125">
                  <c:v>4222634</c:v>
                </c:pt>
                <c:pt idx="126">
                  <c:v>7664640</c:v>
                </c:pt>
                <c:pt idx="127">
                  <c:v>6118503</c:v>
                </c:pt>
                <c:pt idx="128">
                  <c:v>5313084</c:v>
                </c:pt>
                <c:pt idx="129">
                  <c:v>5728723</c:v>
                </c:pt>
                <c:pt idx="130">
                  <c:v>5095456</c:v>
                </c:pt>
                <c:pt idx="131">
                  <c:v>4531663</c:v>
                </c:pt>
                <c:pt idx="132">
                  <c:v>5132511</c:v>
                </c:pt>
                <c:pt idx="133">
                  <c:v>4962361</c:v>
                </c:pt>
                <c:pt idx="134">
                  <c:v>4668441</c:v>
                </c:pt>
                <c:pt idx="135">
                  <c:v>5923189</c:v>
                </c:pt>
                <c:pt idx="136">
                  <c:v>6926961</c:v>
                </c:pt>
                <c:pt idx="137">
                  <c:v>5471923</c:v>
                </c:pt>
                <c:pt idx="138">
                  <c:v>4675111</c:v>
                </c:pt>
                <c:pt idx="139">
                  <c:v>5373253</c:v>
                </c:pt>
                <c:pt idx="140">
                  <c:v>4515578</c:v>
                </c:pt>
                <c:pt idx="141">
                  <c:v>7900704</c:v>
                </c:pt>
                <c:pt idx="142">
                  <c:v>6225233</c:v>
                </c:pt>
                <c:pt idx="143">
                  <c:v>6063440</c:v>
                </c:pt>
                <c:pt idx="144">
                  <c:v>4358739</c:v>
                </c:pt>
                <c:pt idx="145">
                  <c:v>4341234</c:v>
                </c:pt>
                <c:pt idx="146">
                  <c:v>5633117</c:v>
                </c:pt>
                <c:pt idx="147">
                  <c:v>4899278</c:v>
                </c:pt>
                <c:pt idx="148">
                  <c:v>4339659</c:v>
                </c:pt>
                <c:pt idx="149">
                  <c:v>5504674</c:v>
                </c:pt>
                <c:pt idx="150">
                  <c:v>5251588</c:v>
                </c:pt>
                <c:pt idx="151">
                  <c:v>5949001</c:v>
                </c:pt>
                <c:pt idx="152">
                  <c:v>5445966</c:v>
                </c:pt>
                <c:pt idx="153">
                  <c:v>5404773</c:v>
                </c:pt>
                <c:pt idx="154">
                  <c:v>4565179</c:v>
                </c:pt>
                <c:pt idx="155">
                  <c:v>4768626</c:v>
                </c:pt>
                <c:pt idx="156">
                  <c:v>6902765</c:v>
                </c:pt>
                <c:pt idx="157">
                  <c:v>7179521</c:v>
                </c:pt>
                <c:pt idx="158">
                  <c:v>5685303</c:v>
                </c:pt>
                <c:pt idx="159">
                  <c:v>6309099</c:v>
                </c:pt>
                <c:pt idx="160">
                  <c:v>5511559</c:v>
                </c:pt>
                <c:pt idx="161">
                  <c:v>5633098</c:v>
                </c:pt>
                <c:pt idx="162">
                  <c:v>5856712</c:v>
                </c:pt>
                <c:pt idx="163">
                  <c:v>5154336</c:v>
                </c:pt>
                <c:pt idx="164">
                  <c:v>5929859</c:v>
                </c:pt>
                <c:pt idx="165">
                  <c:v>4842536</c:v>
                </c:pt>
                <c:pt idx="166">
                  <c:v>5458861</c:v>
                </c:pt>
                <c:pt idx="167">
                  <c:v>5593611</c:v>
                </c:pt>
                <c:pt idx="168">
                  <c:v>5587978</c:v>
                </c:pt>
                <c:pt idx="169">
                  <c:v>5439771</c:v>
                </c:pt>
                <c:pt idx="170">
                  <c:v>5067649</c:v>
                </c:pt>
                <c:pt idx="171">
                  <c:v>6790451</c:v>
                </c:pt>
                <c:pt idx="172">
                  <c:v>4500585</c:v>
                </c:pt>
                <c:pt idx="173">
                  <c:v>5480401</c:v>
                </c:pt>
                <c:pt idx="174">
                  <c:v>4829731</c:v>
                </c:pt>
                <c:pt idx="175">
                  <c:v>4883164</c:v>
                </c:pt>
                <c:pt idx="176">
                  <c:v>5825432</c:v>
                </c:pt>
                <c:pt idx="177">
                  <c:v>5300082</c:v>
                </c:pt>
                <c:pt idx="178">
                  <c:v>6039606</c:v>
                </c:pt>
                <c:pt idx="179">
                  <c:v>4953979</c:v>
                </c:pt>
                <c:pt idx="180">
                  <c:v>5373527</c:v>
                </c:pt>
                <c:pt idx="181">
                  <c:v>5263455</c:v>
                </c:pt>
                <c:pt idx="182">
                  <c:v>8248069</c:v>
                </c:pt>
                <c:pt idx="183">
                  <c:v>5675110</c:v>
                </c:pt>
                <c:pt idx="184">
                  <c:v>5228632</c:v>
                </c:pt>
                <c:pt idx="185">
                  <c:v>5401038</c:v>
                </c:pt>
                <c:pt idx="186">
                  <c:v>4259897</c:v>
                </c:pt>
                <c:pt idx="187">
                  <c:v>6515990</c:v>
                </c:pt>
                <c:pt idx="188">
                  <c:v>5977155</c:v>
                </c:pt>
                <c:pt idx="189">
                  <c:v>6375405</c:v>
                </c:pt>
                <c:pt idx="190">
                  <c:v>5058450</c:v>
                </c:pt>
                <c:pt idx="191">
                  <c:v>4567898</c:v>
                </c:pt>
                <c:pt idx="192">
                  <c:v>5624922</c:v>
                </c:pt>
                <c:pt idx="193">
                  <c:v>5006213</c:v>
                </c:pt>
                <c:pt idx="194">
                  <c:v>4554614</c:v>
                </c:pt>
                <c:pt idx="195">
                  <c:v>5151001</c:v>
                </c:pt>
                <c:pt idx="196">
                  <c:v>4710197</c:v>
                </c:pt>
                <c:pt idx="197">
                  <c:v>4835390</c:v>
                </c:pt>
                <c:pt idx="198">
                  <c:v>5119317</c:v>
                </c:pt>
                <c:pt idx="199">
                  <c:v>5018596</c:v>
                </c:pt>
                <c:pt idx="200">
                  <c:v>4749374</c:v>
                </c:pt>
                <c:pt idx="201">
                  <c:v>4407577</c:v>
                </c:pt>
                <c:pt idx="202">
                  <c:v>4866915</c:v>
                </c:pt>
                <c:pt idx="203">
                  <c:v>5195733</c:v>
                </c:pt>
                <c:pt idx="204">
                  <c:v>5834140</c:v>
                </c:pt>
                <c:pt idx="205">
                  <c:v>4863014</c:v>
                </c:pt>
                <c:pt idx="206">
                  <c:v>5226581</c:v>
                </c:pt>
                <c:pt idx="207">
                  <c:v>4417394</c:v>
                </c:pt>
                <c:pt idx="208">
                  <c:v>4833127</c:v>
                </c:pt>
                <c:pt idx="209">
                  <c:v>5114020</c:v>
                </c:pt>
                <c:pt idx="210">
                  <c:v>4297067</c:v>
                </c:pt>
                <c:pt idx="211">
                  <c:v>4723371</c:v>
                </c:pt>
                <c:pt idx="212">
                  <c:v>6261047</c:v>
                </c:pt>
                <c:pt idx="213">
                  <c:v>6553502</c:v>
                </c:pt>
                <c:pt idx="214">
                  <c:v>4604630</c:v>
                </c:pt>
                <c:pt idx="215">
                  <c:v>4899309</c:v>
                </c:pt>
                <c:pt idx="216">
                  <c:v>5819854</c:v>
                </c:pt>
                <c:pt idx="217">
                  <c:v>7868177</c:v>
                </c:pt>
                <c:pt idx="218">
                  <c:v>5966202</c:v>
                </c:pt>
                <c:pt idx="219">
                  <c:v>5431357</c:v>
                </c:pt>
                <c:pt idx="220">
                  <c:v>6476357</c:v>
                </c:pt>
                <c:pt idx="221">
                  <c:v>5824855</c:v>
                </c:pt>
                <c:pt idx="222">
                  <c:v>5103906</c:v>
                </c:pt>
                <c:pt idx="223">
                  <c:v>5671383</c:v>
                </c:pt>
                <c:pt idx="224">
                  <c:v>5124648</c:v>
                </c:pt>
                <c:pt idx="225">
                  <c:v>5779708</c:v>
                </c:pt>
                <c:pt idx="226">
                  <c:v>5080359</c:v>
                </c:pt>
                <c:pt idx="227">
                  <c:v>5480774</c:v>
                </c:pt>
                <c:pt idx="228">
                  <c:v>6270613</c:v>
                </c:pt>
                <c:pt idx="229">
                  <c:v>4926132</c:v>
                </c:pt>
                <c:pt idx="230">
                  <c:v>5867468</c:v>
                </c:pt>
                <c:pt idx="231">
                  <c:v>4969879</c:v>
                </c:pt>
                <c:pt idx="232">
                  <c:v>6477661</c:v>
                </c:pt>
                <c:pt idx="233">
                  <c:v>5099211</c:v>
                </c:pt>
                <c:pt idx="234">
                  <c:v>5589048</c:v>
                </c:pt>
                <c:pt idx="235">
                  <c:v>4287225</c:v>
                </c:pt>
                <c:pt idx="236">
                  <c:v>5052391</c:v>
                </c:pt>
                <c:pt idx="237">
                  <c:v>7171794</c:v>
                </c:pt>
                <c:pt idx="238">
                  <c:v>4649004</c:v>
                </c:pt>
                <c:pt idx="239">
                  <c:v>5774718</c:v>
                </c:pt>
                <c:pt idx="240">
                  <c:v>5401649</c:v>
                </c:pt>
                <c:pt idx="241">
                  <c:v>5733353</c:v>
                </c:pt>
                <c:pt idx="242">
                  <c:v>5520883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26-46DF-83E5-EC22AAF25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664415"/>
        <c:axId val="765002255"/>
      </c:scatterChart>
      <c:valAx>
        <c:axId val="798664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5002255"/>
        <c:crosses val="autoZero"/>
        <c:crossBetween val="midCat"/>
      </c:valAx>
      <c:valAx>
        <c:axId val="76500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6644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7.8734884412889519E-2"/>
                  <c:y val="-0.496439521568304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サンプル!$R$5:$R$247</c:f>
              <c:numCache>
                <c:formatCode>"¥"#,##0_);[Red]\("¥"#,##0\)</c:formatCode>
                <c:ptCount val="243"/>
                <c:pt idx="0">
                  <c:v>586327.68147013779</c:v>
                </c:pt>
                <c:pt idx="1">
                  <c:v>383271.38853503187</c:v>
                </c:pt>
                <c:pt idx="2">
                  <c:v>396391.46450304257</c:v>
                </c:pt>
                <c:pt idx="3">
                  <c:v>465897.38648180244</c:v>
                </c:pt>
                <c:pt idx="4">
                  <c:v>346733.5625</c:v>
                </c:pt>
                <c:pt idx="5">
                  <c:v>328422.30145867099</c:v>
                </c:pt>
                <c:pt idx="6">
                  <c:v>549723.63210702338</c:v>
                </c:pt>
                <c:pt idx="7">
                  <c:v>417088.61873638345</c:v>
                </c:pt>
                <c:pt idx="8">
                  <c:v>339269.66037735849</c:v>
                </c:pt>
                <c:pt idx="9">
                  <c:v>356512.47784200386</c:v>
                </c:pt>
                <c:pt idx="10">
                  <c:v>544536.96000000008</c:v>
                </c:pt>
                <c:pt idx="11">
                  <c:v>297805.99605522683</c:v>
                </c:pt>
                <c:pt idx="12">
                  <c:v>278377.8088235294</c:v>
                </c:pt>
                <c:pt idx="13">
                  <c:v>343132.47011952195</c:v>
                </c:pt>
                <c:pt idx="14">
                  <c:v>347647.28662420384</c:v>
                </c:pt>
                <c:pt idx="15">
                  <c:v>423144.41458733205</c:v>
                </c:pt>
                <c:pt idx="16">
                  <c:v>460447.0018348624</c:v>
                </c:pt>
                <c:pt idx="17">
                  <c:v>544368.24060150376</c:v>
                </c:pt>
                <c:pt idx="18">
                  <c:v>406448.24844720494</c:v>
                </c:pt>
                <c:pt idx="19">
                  <c:v>472804.85875706217</c:v>
                </c:pt>
                <c:pt idx="20">
                  <c:v>462117.53424657538</c:v>
                </c:pt>
                <c:pt idx="21">
                  <c:v>380374.45207956602</c:v>
                </c:pt>
                <c:pt idx="22">
                  <c:v>235551.0303030303</c:v>
                </c:pt>
                <c:pt idx="23">
                  <c:v>205207.82721382289</c:v>
                </c:pt>
                <c:pt idx="24">
                  <c:v>264639.80368098163</c:v>
                </c:pt>
                <c:pt idx="25">
                  <c:v>195572.05970149254</c:v>
                </c:pt>
                <c:pt idx="26">
                  <c:v>194785.7596741344</c:v>
                </c:pt>
                <c:pt idx="27">
                  <c:v>204788.88888888888</c:v>
                </c:pt>
                <c:pt idx="28">
                  <c:v>247620.62269129287</c:v>
                </c:pt>
                <c:pt idx="29">
                  <c:v>219948.65116279069</c:v>
                </c:pt>
                <c:pt idx="30">
                  <c:v>344572.61333333334</c:v>
                </c:pt>
                <c:pt idx="31">
                  <c:v>513811.23834886821</c:v>
                </c:pt>
                <c:pt idx="32">
                  <c:v>417053.93414211436</c:v>
                </c:pt>
                <c:pt idx="33">
                  <c:v>558806.07968127483</c:v>
                </c:pt>
                <c:pt idx="34">
                  <c:v>466164.82330097089</c:v>
                </c:pt>
                <c:pt idx="35">
                  <c:v>557267.70491803274</c:v>
                </c:pt>
                <c:pt idx="36">
                  <c:v>341100.375</c:v>
                </c:pt>
                <c:pt idx="37">
                  <c:v>504447.33211009175</c:v>
                </c:pt>
                <c:pt idx="38">
                  <c:v>579561.17730496451</c:v>
                </c:pt>
                <c:pt idx="39">
                  <c:v>599784.91803278693</c:v>
                </c:pt>
                <c:pt idx="40">
                  <c:v>427853.61752988043</c:v>
                </c:pt>
                <c:pt idx="41">
                  <c:v>526882.28571428568</c:v>
                </c:pt>
                <c:pt idx="42">
                  <c:v>398862.48306997743</c:v>
                </c:pt>
                <c:pt idx="43">
                  <c:v>358838.85714285716</c:v>
                </c:pt>
                <c:pt idx="44">
                  <c:v>380965.17110266158</c:v>
                </c:pt>
                <c:pt idx="45">
                  <c:v>429767.69934640522</c:v>
                </c:pt>
                <c:pt idx="46">
                  <c:v>280480.77669902914</c:v>
                </c:pt>
                <c:pt idx="47">
                  <c:v>210041.21311475412</c:v>
                </c:pt>
                <c:pt idx="48">
                  <c:v>259916.28699551569</c:v>
                </c:pt>
                <c:pt idx="49">
                  <c:v>358978.88541666663</c:v>
                </c:pt>
                <c:pt idx="50">
                  <c:v>263799.93599999999</c:v>
                </c:pt>
                <c:pt idx="51">
                  <c:v>309644.53608247422</c:v>
                </c:pt>
                <c:pt idx="52">
                  <c:v>300058.09463722399</c:v>
                </c:pt>
                <c:pt idx="53">
                  <c:v>234093.96043956044</c:v>
                </c:pt>
                <c:pt idx="54">
                  <c:v>242727.43387471</c:v>
                </c:pt>
                <c:pt idx="55">
                  <c:v>237487.62947368421</c:v>
                </c:pt>
                <c:pt idx="56">
                  <c:v>171270.85138539044</c:v>
                </c:pt>
                <c:pt idx="57">
                  <c:v>263002.37442922371</c:v>
                </c:pt>
                <c:pt idx="58">
                  <c:v>208208.96405919662</c:v>
                </c:pt>
                <c:pt idx="59">
                  <c:v>221813.17878192535</c:v>
                </c:pt>
                <c:pt idx="60">
                  <c:v>205853.75302663437</c:v>
                </c:pt>
                <c:pt idx="61">
                  <c:v>213975.78378378379</c:v>
                </c:pt>
                <c:pt idx="62">
                  <c:v>333337.01685393258</c:v>
                </c:pt>
                <c:pt idx="63">
                  <c:v>295961.98333333334</c:v>
                </c:pt>
                <c:pt idx="64">
                  <c:v>257576.44651162793</c:v>
                </c:pt>
                <c:pt idx="65">
                  <c:v>334596.82553191489</c:v>
                </c:pt>
                <c:pt idx="66">
                  <c:v>355164.55445544556</c:v>
                </c:pt>
                <c:pt idx="67">
                  <c:v>215375.20805369128</c:v>
                </c:pt>
                <c:pt idx="68">
                  <c:v>225368.61460957178</c:v>
                </c:pt>
                <c:pt idx="69">
                  <c:v>319946.50103519671</c:v>
                </c:pt>
                <c:pt idx="70">
                  <c:v>337128.623853211</c:v>
                </c:pt>
                <c:pt idx="71">
                  <c:v>254389.09090909091</c:v>
                </c:pt>
                <c:pt idx="72">
                  <c:v>198173.29870129869</c:v>
                </c:pt>
                <c:pt idx="73">
                  <c:v>230508.73469387757</c:v>
                </c:pt>
                <c:pt idx="74">
                  <c:v>170366.42038216561</c:v>
                </c:pt>
                <c:pt idx="75">
                  <c:v>210234.30243902438</c:v>
                </c:pt>
                <c:pt idx="76">
                  <c:v>258065.24761904762</c:v>
                </c:pt>
                <c:pt idx="77">
                  <c:v>236741.39917695473</c:v>
                </c:pt>
                <c:pt idx="78">
                  <c:v>213546.61042183623</c:v>
                </c:pt>
                <c:pt idx="79">
                  <c:v>253845.64417177913</c:v>
                </c:pt>
                <c:pt idx="80">
                  <c:v>378957.57259380101</c:v>
                </c:pt>
                <c:pt idx="81">
                  <c:v>264332.80717488792</c:v>
                </c:pt>
                <c:pt idx="82">
                  <c:v>251775.45991561183</c:v>
                </c:pt>
                <c:pt idx="83">
                  <c:v>275893.30989010987</c:v>
                </c:pt>
                <c:pt idx="84">
                  <c:v>219633.31991951709</c:v>
                </c:pt>
                <c:pt idx="85">
                  <c:v>166696.79445727481</c:v>
                </c:pt>
                <c:pt idx="86">
                  <c:v>233268.24884792627</c:v>
                </c:pt>
                <c:pt idx="87">
                  <c:v>277160</c:v>
                </c:pt>
                <c:pt idx="88">
                  <c:v>326264.64</c:v>
                </c:pt>
                <c:pt idx="89">
                  <c:v>383856.34698795178</c:v>
                </c:pt>
                <c:pt idx="90">
                  <c:v>380933.00166944909</c:v>
                </c:pt>
                <c:pt idx="91">
                  <c:v>397950.18101545254</c:v>
                </c:pt>
                <c:pt idx="92">
                  <c:v>305059.12104283052</c:v>
                </c:pt>
                <c:pt idx="93">
                  <c:v>370684.18708240538</c:v>
                </c:pt>
                <c:pt idx="94">
                  <c:v>437901.67883211677</c:v>
                </c:pt>
                <c:pt idx="95">
                  <c:v>313955.60530191456</c:v>
                </c:pt>
                <c:pt idx="96">
                  <c:v>361425.23076923075</c:v>
                </c:pt>
                <c:pt idx="97">
                  <c:v>521547.36633663368</c:v>
                </c:pt>
                <c:pt idx="98">
                  <c:v>307708.21666666667</c:v>
                </c:pt>
                <c:pt idx="99">
                  <c:v>364208.44327176776</c:v>
                </c:pt>
                <c:pt idx="100">
                  <c:v>305682.57915057911</c:v>
                </c:pt>
                <c:pt idx="101">
                  <c:v>319957.33333333331</c:v>
                </c:pt>
                <c:pt idx="102">
                  <c:v>246618.7136150235</c:v>
                </c:pt>
                <c:pt idx="103">
                  <c:v>298886.89655172412</c:v>
                </c:pt>
                <c:pt idx="104">
                  <c:v>319779.48898678413</c:v>
                </c:pt>
                <c:pt idx="105">
                  <c:v>317753.0107066381</c:v>
                </c:pt>
                <c:pt idx="106">
                  <c:v>217775.80327868852</c:v>
                </c:pt>
                <c:pt idx="107">
                  <c:v>287630.46088794927</c:v>
                </c:pt>
                <c:pt idx="108">
                  <c:v>315202.8292682927</c:v>
                </c:pt>
                <c:pt idx="109">
                  <c:v>299196.44908616185</c:v>
                </c:pt>
                <c:pt idx="110">
                  <c:v>510664.55692530819</c:v>
                </c:pt>
                <c:pt idx="111">
                  <c:v>311067.43982494529</c:v>
                </c:pt>
                <c:pt idx="112">
                  <c:v>311271.2589073634</c:v>
                </c:pt>
                <c:pt idx="113">
                  <c:v>252974.21052631579</c:v>
                </c:pt>
                <c:pt idx="114">
                  <c:v>300517.82834331336</c:v>
                </c:pt>
                <c:pt idx="115">
                  <c:v>284642.39316239319</c:v>
                </c:pt>
                <c:pt idx="116">
                  <c:v>269580.59016393445</c:v>
                </c:pt>
                <c:pt idx="117">
                  <c:v>219642.5297741273</c:v>
                </c:pt>
                <c:pt idx="118">
                  <c:v>200607.41736694676</c:v>
                </c:pt>
                <c:pt idx="119">
                  <c:v>131789.25566343043</c:v>
                </c:pt>
                <c:pt idx="120">
                  <c:v>274868.28482972132</c:v>
                </c:pt>
                <c:pt idx="121">
                  <c:v>335875.63805104408</c:v>
                </c:pt>
                <c:pt idx="122">
                  <c:v>633433.94495412847</c:v>
                </c:pt>
                <c:pt idx="123">
                  <c:v>346448.81012658228</c:v>
                </c:pt>
                <c:pt idx="124">
                  <c:v>443304.18994413409</c:v>
                </c:pt>
                <c:pt idx="125">
                  <c:v>628172.91879350343</c:v>
                </c:pt>
                <c:pt idx="126">
                  <c:v>554181.36842105258</c:v>
                </c:pt>
                <c:pt idx="127">
                  <c:v>436498.28571428568</c:v>
                </c:pt>
                <c:pt idx="128">
                  <c:v>504267.26848249027</c:v>
                </c:pt>
                <c:pt idx="129">
                  <c:v>680791.282051282</c:v>
                </c:pt>
                <c:pt idx="130">
                  <c:v>426688.16326530615</c:v>
                </c:pt>
                <c:pt idx="131">
                  <c:v>462266.660944206</c:v>
                </c:pt>
                <c:pt idx="132">
                  <c:v>543103.28107074567</c:v>
                </c:pt>
                <c:pt idx="133">
                  <c:v>403935.64241164242</c:v>
                </c:pt>
                <c:pt idx="134">
                  <c:v>460345.93630573252</c:v>
                </c:pt>
                <c:pt idx="135">
                  <c:v>588630.6293245469</c:v>
                </c:pt>
                <c:pt idx="136">
                  <c:v>553853.82595419849</c:v>
                </c:pt>
                <c:pt idx="137">
                  <c:v>331869.81021897809</c:v>
                </c:pt>
                <c:pt idx="138">
                  <c:v>328679.46478873241</c:v>
                </c:pt>
                <c:pt idx="139">
                  <c:v>545658.71669793618</c:v>
                </c:pt>
                <c:pt idx="140">
                  <c:v>643189.51304347825</c:v>
                </c:pt>
                <c:pt idx="141">
                  <c:v>697635.62219598587</c:v>
                </c:pt>
                <c:pt idx="142">
                  <c:v>513232.16766467068</c:v>
                </c:pt>
                <c:pt idx="143">
                  <c:v>461112.88285229204</c:v>
                </c:pt>
                <c:pt idx="144">
                  <c:v>459801.40845070424</c:v>
                </c:pt>
                <c:pt idx="145">
                  <c:v>463335.61233480176</c:v>
                </c:pt>
                <c:pt idx="146">
                  <c:v>373779.31034482759</c:v>
                </c:pt>
                <c:pt idx="147">
                  <c:v>367879.69098712446</c:v>
                </c:pt>
                <c:pt idx="148">
                  <c:v>413142.13507625274</c:v>
                </c:pt>
                <c:pt idx="149">
                  <c:v>438948.95906432747</c:v>
                </c:pt>
                <c:pt idx="150">
                  <c:v>438727.75757575757</c:v>
                </c:pt>
                <c:pt idx="151">
                  <c:v>438746.26315789472</c:v>
                </c:pt>
                <c:pt idx="152">
                  <c:v>483791.16838487971</c:v>
                </c:pt>
                <c:pt idx="153">
                  <c:v>741693.36585365853</c:v>
                </c:pt>
                <c:pt idx="154">
                  <c:v>674345.71677559917</c:v>
                </c:pt>
                <c:pt idx="155">
                  <c:v>519765.15930902114</c:v>
                </c:pt>
                <c:pt idx="156">
                  <c:v>535356.5358255452</c:v>
                </c:pt>
                <c:pt idx="157">
                  <c:v>649893.706970128</c:v>
                </c:pt>
                <c:pt idx="158">
                  <c:v>464681.03571428568</c:v>
                </c:pt>
                <c:pt idx="159">
                  <c:v>475951.36423841061</c:v>
                </c:pt>
                <c:pt idx="160">
                  <c:v>527355.10104529618</c:v>
                </c:pt>
                <c:pt idx="161">
                  <c:v>489928.53333333333</c:v>
                </c:pt>
                <c:pt idx="162">
                  <c:v>484749.28120300756</c:v>
                </c:pt>
                <c:pt idx="163">
                  <c:v>524649.92537313432</c:v>
                </c:pt>
                <c:pt idx="164">
                  <c:v>511525.42810985458</c:v>
                </c:pt>
                <c:pt idx="165">
                  <c:v>327196.97211155377</c:v>
                </c:pt>
                <c:pt idx="166">
                  <c:v>337458.31802120141</c:v>
                </c:pt>
                <c:pt idx="167">
                  <c:v>488335.38047138043</c:v>
                </c:pt>
                <c:pt idx="168">
                  <c:v>490969.22113502934</c:v>
                </c:pt>
                <c:pt idx="169">
                  <c:v>493039.14434782608</c:v>
                </c:pt>
                <c:pt idx="170">
                  <c:v>507281.25</c:v>
                </c:pt>
                <c:pt idx="171">
                  <c:v>622246.94233473984</c:v>
                </c:pt>
                <c:pt idx="172">
                  <c:v>376245.34949494951</c:v>
                </c:pt>
                <c:pt idx="173">
                  <c:v>612722.07999999996</c:v>
                </c:pt>
                <c:pt idx="174">
                  <c:v>639326.09694793541</c:v>
                </c:pt>
                <c:pt idx="175">
                  <c:v>503792.75294117647</c:v>
                </c:pt>
                <c:pt idx="176">
                  <c:v>562058.31472081214</c:v>
                </c:pt>
                <c:pt idx="177">
                  <c:v>746558.40980735549</c:v>
                </c:pt>
                <c:pt idx="178">
                  <c:v>756415.86206896557</c:v>
                </c:pt>
                <c:pt idx="179">
                  <c:v>508092.23856858845</c:v>
                </c:pt>
                <c:pt idx="180">
                  <c:v>400074.96031746035</c:v>
                </c:pt>
                <c:pt idx="181">
                  <c:v>373693.03370786516</c:v>
                </c:pt>
                <c:pt idx="182">
                  <c:v>491191.4040114613</c:v>
                </c:pt>
                <c:pt idx="183">
                  <c:v>463079.91681109188</c:v>
                </c:pt>
                <c:pt idx="184">
                  <c:v>454649.78137651825</c:v>
                </c:pt>
                <c:pt idx="185">
                  <c:v>693433.53251318098</c:v>
                </c:pt>
                <c:pt idx="186">
                  <c:v>542496.99346405233</c:v>
                </c:pt>
                <c:pt idx="187">
                  <c:v>467868.94197952218</c:v>
                </c:pt>
                <c:pt idx="188">
                  <c:v>342679.07308377896</c:v>
                </c:pt>
                <c:pt idx="189">
                  <c:v>304547.84105960262</c:v>
                </c:pt>
                <c:pt idx="190">
                  <c:v>254163.08595387841</c:v>
                </c:pt>
                <c:pt idx="191">
                  <c:v>373230.62582056894</c:v>
                </c:pt>
                <c:pt idx="192">
                  <c:v>457617.15220949263</c:v>
                </c:pt>
                <c:pt idx="193">
                  <c:v>292745.05133470224</c:v>
                </c:pt>
                <c:pt idx="194">
                  <c:v>263114.60127931769</c:v>
                </c:pt>
                <c:pt idx="195">
                  <c:v>311035.3734939759</c:v>
                </c:pt>
                <c:pt idx="196">
                  <c:v>403697.55698924733</c:v>
                </c:pt>
                <c:pt idx="197">
                  <c:v>215820.08810572687</c:v>
                </c:pt>
                <c:pt idx="198">
                  <c:v>263520.05749486655</c:v>
                </c:pt>
                <c:pt idx="199">
                  <c:v>276564.6885880077</c:v>
                </c:pt>
                <c:pt idx="200">
                  <c:v>319078.30275229359</c:v>
                </c:pt>
                <c:pt idx="201">
                  <c:v>408739.13585746102</c:v>
                </c:pt>
                <c:pt idx="202">
                  <c:v>482344.70842332614</c:v>
                </c:pt>
                <c:pt idx="203">
                  <c:v>551377.1760154739</c:v>
                </c:pt>
                <c:pt idx="204">
                  <c:v>478722</c:v>
                </c:pt>
                <c:pt idx="205">
                  <c:v>500000.42735042737</c:v>
                </c:pt>
                <c:pt idx="206">
                  <c:v>457583.11022044084</c:v>
                </c:pt>
                <c:pt idx="207">
                  <c:v>432110.52830188681</c:v>
                </c:pt>
                <c:pt idx="208">
                  <c:v>505890.14345991559</c:v>
                </c:pt>
                <c:pt idx="209">
                  <c:v>403483.5070707071</c:v>
                </c:pt>
                <c:pt idx="210">
                  <c:v>413820.72727272724</c:v>
                </c:pt>
                <c:pt idx="211">
                  <c:v>490192.92857142852</c:v>
                </c:pt>
                <c:pt idx="212">
                  <c:v>634195.55263157899</c:v>
                </c:pt>
                <c:pt idx="213">
                  <c:v>563982.92096219934</c:v>
                </c:pt>
                <c:pt idx="214">
                  <c:v>599039.29268292687</c:v>
                </c:pt>
                <c:pt idx="215">
                  <c:v>525536.73202614381</c:v>
                </c:pt>
                <c:pt idx="216">
                  <c:v>747676.68330134358</c:v>
                </c:pt>
                <c:pt idx="217">
                  <c:v>654888.88473520253</c:v>
                </c:pt>
                <c:pt idx="218">
                  <c:v>664827.24893314368</c:v>
                </c:pt>
                <c:pt idx="219">
                  <c:v>533510.82857142854</c:v>
                </c:pt>
                <c:pt idx="220">
                  <c:v>558147.60264900664</c:v>
                </c:pt>
                <c:pt idx="221">
                  <c:v>503960.89895470382</c:v>
                </c:pt>
                <c:pt idx="222">
                  <c:v>541882.66666666663</c:v>
                </c:pt>
                <c:pt idx="223">
                  <c:v>409173.46165413538</c:v>
                </c:pt>
                <c:pt idx="224">
                  <c:v>489677.98507462686</c:v>
                </c:pt>
                <c:pt idx="225">
                  <c:v>526164.57512116316</c:v>
                </c:pt>
                <c:pt idx="226">
                  <c:v>471438.78884462151</c:v>
                </c:pt>
                <c:pt idx="227">
                  <c:v>520773.61130742054</c:v>
                </c:pt>
                <c:pt idx="228">
                  <c:v>490323.55555555556</c:v>
                </c:pt>
                <c:pt idx="229">
                  <c:v>439691.97651663405</c:v>
                </c:pt>
                <c:pt idx="230">
                  <c:v>451218.19826086954</c:v>
                </c:pt>
                <c:pt idx="231">
                  <c:v>468432.125</c:v>
                </c:pt>
                <c:pt idx="232">
                  <c:v>612890.94796061888</c:v>
                </c:pt>
                <c:pt idx="233">
                  <c:v>466789.94747474749</c:v>
                </c:pt>
                <c:pt idx="234">
                  <c:v>609234.94857142854</c:v>
                </c:pt>
                <c:pt idx="235">
                  <c:v>558646.7432675045</c:v>
                </c:pt>
                <c:pt idx="236">
                  <c:v>499926.44705882348</c:v>
                </c:pt>
                <c:pt idx="237">
                  <c:v>661256.16243654827</c:v>
                </c:pt>
                <c:pt idx="238">
                  <c:v>587315.59369527141</c:v>
                </c:pt>
                <c:pt idx="239">
                  <c:v>550510.3448275862</c:v>
                </c:pt>
                <c:pt idx="240">
                  <c:v>514258.80715705763</c:v>
                </c:pt>
                <c:pt idx="241">
                  <c:v>488980.84920634923</c:v>
                </c:pt>
                <c:pt idx="242">
                  <c:v>418702.92883895134</c:v>
                </c:pt>
              </c:numCache>
            </c:numRef>
          </c:xVal>
          <c:yVal>
            <c:numRef>
              <c:f>サンプル!$S$5:$S$247</c:f>
              <c:numCache>
                <c:formatCode>General</c:formatCode>
                <c:ptCount val="243"/>
                <c:pt idx="0">
                  <c:v>151</c:v>
                </c:pt>
                <c:pt idx="1">
                  <c:v>102</c:v>
                </c:pt>
                <c:pt idx="2">
                  <c:v>104</c:v>
                </c:pt>
                <c:pt idx="3">
                  <c:v>133</c:v>
                </c:pt>
                <c:pt idx="4">
                  <c:v>91</c:v>
                </c:pt>
                <c:pt idx="5">
                  <c:v>105</c:v>
                </c:pt>
                <c:pt idx="6">
                  <c:v>141</c:v>
                </c:pt>
                <c:pt idx="7">
                  <c:v>109</c:v>
                </c:pt>
                <c:pt idx="8">
                  <c:v>84</c:v>
                </c:pt>
                <c:pt idx="9">
                  <c:v>94</c:v>
                </c:pt>
                <c:pt idx="10">
                  <c:v>165</c:v>
                </c:pt>
                <c:pt idx="11">
                  <c:v>115</c:v>
                </c:pt>
                <c:pt idx="12">
                  <c:v>107</c:v>
                </c:pt>
                <c:pt idx="13">
                  <c:v>105</c:v>
                </c:pt>
                <c:pt idx="14">
                  <c:v>111</c:v>
                </c:pt>
                <c:pt idx="15">
                  <c:v>144</c:v>
                </c:pt>
                <c:pt idx="16">
                  <c:v>138</c:v>
                </c:pt>
                <c:pt idx="17">
                  <c:v>199</c:v>
                </c:pt>
                <c:pt idx="18">
                  <c:v>131</c:v>
                </c:pt>
                <c:pt idx="19">
                  <c:v>165</c:v>
                </c:pt>
                <c:pt idx="20">
                  <c:v>165</c:v>
                </c:pt>
                <c:pt idx="21">
                  <c:v>148</c:v>
                </c:pt>
                <c:pt idx="22">
                  <c:v>96</c:v>
                </c:pt>
                <c:pt idx="23">
                  <c:v>77</c:v>
                </c:pt>
                <c:pt idx="24">
                  <c:v>97</c:v>
                </c:pt>
                <c:pt idx="25">
                  <c:v>93</c:v>
                </c:pt>
                <c:pt idx="26">
                  <c:v>88</c:v>
                </c:pt>
                <c:pt idx="27">
                  <c:v>75</c:v>
                </c:pt>
                <c:pt idx="28">
                  <c:v>77</c:v>
                </c:pt>
                <c:pt idx="29">
                  <c:v>64</c:v>
                </c:pt>
                <c:pt idx="30">
                  <c:v>74</c:v>
                </c:pt>
                <c:pt idx="31">
                  <c:v>156</c:v>
                </c:pt>
                <c:pt idx="32">
                  <c:v>122</c:v>
                </c:pt>
                <c:pt idx="33">
                  <c:v>137</c:v>
                </c:pt>
                <c:pt idx="34">
                  <c:v>119</c:v>
                </c:pt>
                <c:pt idx="35">
                  <c:v>140</c:v>
                </c:pt>
                <c:pt idx="36">
                  <c:v>105</c:v>
                </c:pt>
                <c:pt idx="37">
                  <c:v>119</c:v>
                </c:pt>
                <c:pt idx="38">
                  <c:v>133</c:v>
                </c:pt>
                <c:pt idx="39">
                  <c:v>160</c:v>
                </c:pt>
                <c:pt idx="40">
                  <c:v>117</c:v>
                </c:pt>
                <c:pt idx="41">
                  <c:v>148</c:v>
                </c:pt>
                <c:pt idx="42">
                  <c:v>110</c:v>
                </c:pt>
                <c:pt idx="43">
                  <c:v>128</c:v>
                </c:pt>
                <c:pt idx="44">
                  <c:v>116</c:v>
                </c:pt>
                <c:pt idx="45">
                  <c:v>154</c:v>
                </c:pt>
                <c:pt idx="46">
                  <c:v>100</c:v>
                </c:pt>
                <c:pt idx="47">
                  <c:v>78</c:v>
                </c:pt>
                <c:pt idx="48">
                  <c:v>78</c:v>
                </c:pt>
                <c:pt idx="49">
                  <c:v>91</c:v>
                </c:pt>
                <c:pt idx="50">
                  <c:v>108</c:v>
                </c:pt>
                <c:pt idx="51">
                  <c:v>108</c:v>
                </c:pt>
                <c:pt idx="52">
                  <c:v>124</c:v>
                </c:pt>
                <c:pt idx="53">
                  <c:v>82</c:v>
                </c:pt>
                <c:pt idx="54">
                  <c:v>83</c:v>
                </c:pt>
                <c:pt idx="55">
                  <c:v>84</c:v>
                </c:pt>
                <c:pt idx="56">
                  <c:v>56</c:v>
                </c:pt>
                <c:pt idx="57">
                  <c:v>92</c:v>
                </c:pt>
                <c:pt idx="58">
                  <c:v>73</c:v>
                </c:pt>
                <c:pt idx="59">
                  <c:v>89</c:v>
                </c:pt>
                <c:pt idx="60">
                  <c:v>72</c:v>
                </c:pt>
                <c:pt idx="61">
                  <c:v>65</c:v>
                </c:pt>
                <c:pt idx="62">
                  <c:v>143</c:v>
                </c:pt>
                <c:pt idx="63">
                  <c:v>101</c:v>
                </c:pt>
                <c:pt idx="64">
                  <c:v>74</c:v>
                </c:pt>
                <c:pt idx="65">
                  <c:v>89</c:v>
                </c:pt>
                <c:pt idx="66">
                  <c:v>95</c:v>
                </c:pt>
                <c:pt idx="67">
                  <c:v>79</c:v>
                </c:pt>
                <c:pt idx="68">
                  <c:v>63</c:v>
                </c:pt>
                <c:pt idx="69">
                  <c:v>110</c:v>
                </c:pt>
                <c:pt idx="70">
                  <c:v>106</c:v>
                </c:pt>
                <c:pt idx="71">
                  <c:v>86</c:v>
                </c:pt>
                <c:pt idx="72">
                  <c:v>72</c:v>
                </c:pt>
                <c:pt idx="73">
                  <c:v>90</c:v>
                </c:pt>
                <c:pt idx="74">
                  <c:v>69</c:v>
                </c:pt>
                <c:pt idx="75">
                  <c:v>73</c:v>
                </c:pt>
                <c:pt idx="76">
                  <c:v>89</c:v>
                </c:pt>
                <c:pt idx="77">
                  <c:v>80</c:v>
                </c:pt>
                <c:pt idx="78">
                  <c:v>69</c:v>
                </c:pt>
                <c:pt idx="79">
                  <c:v>90</c:v>
                </c:pt>
                <c:pt idx="80">
                  <c:v>152</c:v>
                </c:pt>
                <c:pt idx="81">
                  <c:v>98</c:v>
                </c:pt>
                <c:pt idx="82">
                  <c:v>103</c:v>
                </c:pt>
                <c:pt idx="83">
                  <c:v>103</c:v>
                </c:pt>
                <c:pt idx="84">
                  <c:v>90</c:v>
                </c:pt>
                <c:pt idx="85">
                  <c:v>66</c:v>
                </c:pt>
                <c:pt idx="86">
                  <c:v>83</c:v>
                </c:pt>
                <c:pt idx="87">
                  <c:v>100</c:v>
                </c:pt>
                <c:pt idx="88">
                  <c:v>104</c:v>
                </c:pt>
                <c:pt idx="89">
                  <c:v>97</c:v>
                </c:pt>
                <c:pt idx="90">
                  <c:v>127</c:v>
                </c:pt>
                <c:pt idx="91">
                  <c:v>118</c:v>
                </c:pt>
                <c:pt idx="92">
                  <c:v>101</c:v>
                </c:pt>
                <c:pt idx="93">
                  <c:v>100</c:v>
                </c:pt>
                <c:pt idx="94">
                  <c:v>130</c:v>
                </c:pt>
                <c:pt idx="95">
                  <c:v>113</c:v>
                </c:pt>
                <c:pt idx="96">
                  <c:v>96</c:v>
                </c:pt>
                <c:pt idx="97">
                  <c:v>235</c:v>
                </c:pt>
                <c:pt idx="98">
                  <c:v>94</c:v>
                </c:pt>
                <c:pt idx="99">
                  <c:v>95</c:v>
                </c:pt>
                <c:pt idx="100">
                  <c:v>97</c:v>
                </c:pt>
                <c:pt idx="101">
                  <c:v>104</c:v>
                </c:pt>
                <c:pt idx="102">
                  <c:v>79</c:v>
                </c:pt>
                <c:pt idx="103">
                  <c:v>90</c:v>
                </c:pt>
                <c:pt idx="104">
                  <c:v>84</c:v>
                </c:pt>
                <c:pt idx="105">
                  <c:v>96</c:v>
                </c:pt>
                <c:pt idx="106">
                  <c:v>81</c:v>
                </c:pt>
                <c:pt idx="107">
                  <c:v>94</c:v>
                </c:pt>
                <c:pt idx="108">
                  <c:v>99</c:v>
                </c:pt>
                <c:pt idx="109">
                  <c:v>85</c:v>
                </c:pt>
                <c:pt idx="110">
                  <c:v>307</c:v>
                </c:pt>
                <c:pt idx="111">
                  <c:v>105</c:v>
                </c:pt>
                <c:pt idx="112">
                  <c:v>100</c:v>
                </c:pt>
                <c:pt idx="113">
                  <c:v>90</c:v>
                </c:pt>
                <c:pt idx="114">
                  <c:v>106</c:v>
                </c:pt>
                <c:pt idx="115">
                  <c:v>110</c:v>
                </c:pt>
                <c:pt idx="116">
                  <c:v>101</c:v>
                </c:pt>
                <c:pt idx="117">
                  <c:v>103</c:v>
                </c:pt>
                <c:pt idx="118">
                  <c:v>71</c:v>
                </c:pt>
                <c:pt idx="119">
                  <c:v>44</c:v>
                </c:pt>
                <c:pt idx="120">
                  <c:v>58</c:v>
                </c:pt>
                <c:pt idx="121">
                  <c:v>59</c:v>
                </c:pt>
                <c:pt idx="122">
                  <c:v>100</c:v>
                </c:pt>
                <c:pt idx="123">
                  <c:v>48</c:v>
                </c:pt>
                <c:pt idx="124">
                  <c:v>67</c:v>
                </c:pt>
                <c:pt idx="125">
                  <c:v>112</c:v>
                </c:pt>
                <c:pt idx="126">
                  <c:v>138</c:v>
                </c:pt>
                <c:pt idx="127">
                  <c:v>108</c:v>
                </c:pt>
                <c:pt idx="128">
                  <c:v>117</c:v>
                </c:pt>
                <c:pt idx="129">
                  <c:v>175</c:v>
                </c:pt>
                <c:pt idx="130">
                  <c:v>108</c:v>
                </c:pt>
                <c:pt idx="131">
                  <c:v>109</c:v>
                </c:pt>
                <c:pt idx="132">
                  <c:v>134</c:v>
                </c:pt>
                <c:pt idx="133">
                  <c:v>99</c:v>
                </c:pt>
                <c:pt idx="134">
                  <c:v>97</c:v>
                </c:pt>
                <c:pt idx="135">
                  <c:v>146</c:v>
                </c:pt>
                <c:pt idx="136">
                  <c:v>156</c:v>
                </c:pt>
                <c:pt idx="137">
                  <c:v>114</c:v>
                </c:pt>
                <c:pt idx="138">
                  <c:v>87</c:v>
                </c:pt>
                <c:pt idx="139">
                  <c:v>127</c:v>
                </c:pt>
                <c:pt idx="140">
                  <c:v>129</c:v>
                </c:pt>
                <c:pt idx="141">
                  <c:v>223</c:v>
                </c:pt>
                <c:pt idx="142">
                  <c:v>177</c:v>
                </c:pt>
                <c:pt idx="143">
                  <c:v>134</c:v>
                </c:pt>
                <c:pt idx="144">
                  <c:v>105</c:v>
                </c:pt>
                <c:pt idx="145">
                  <c:v>112</c:v>
                </c:pt>
                <c:pt idx="146">
                  <c:v>100</c:v>
                </c:pt>
                <c:pt idx="147">
                  <c:v>94</c:v>
                </c:pt>
                <c:pt idx="148">
                  <c:v>92</c:v>
                </c:pt>
                <c:pt idx="149">
                  <c:v>118</c:v>
                </c:pt>
                <c:pt idx="150">
                  <c:v>105</c:v>
                </c:pt>
                <c:pt idx="151">
                  <c:v>124</c:v>
                </c:pt>
                <c:pt idx="152">
                  <c:v>115</c:v>
                </c:pt>
                <c:pt idx="153">
                  <c:v>129</c:v>
                </c:pt>
                <c:pt idx="154">
                  <c:v>109</c:v>
                </c:pt>
                <c:pt idx="155">
                  <c:v>124</c:v>
                </c:pt>
                <c:pt idx="156">
                  <c:v>149</c:v>
                </c:pt>
                <c:pt idx="157">
                  <c:v>169</c:v>
                </c:pt>
                <c:pt idx="158">
                  <c:v>129</c:v>
                </c:pt>
                <c:pt idx="159">
                  <c:v>136</c:v>
                </c:pt>
                <c:pt idx="160">
                  <c:v>143</c:v>
                </c:pt>
                <c:pt idx="161">
                  <c:v>140</c:v>
                </c:pt>
                <c:pt idx="162">
                  <c:v>128</c:v>
                </c:pt>
                <c:pt idx="163">
                  <c:v>130</c:v>
                </c:pt>
                <c:pt idx="164">
                  <c:v>152</c:v>
                </c:pt>
                <c:pt idx="165">
                  <c:v>99</c:v>
                </c:pt>
                <c:pt idx="166">
                  <c:v>118</c:v>
                </c:pt>
                <c:pt idx="167">
                  <c:v>124</c:v>
                </c:pt>
                <c:pt idx="168">
                  <c:v>114</c:v>
                </c:pt>
                <c:pt idx="169">
                  <c:v>119</c:v>
                </c:pt>
                <c:pt idx="170">
                  <c:v>126</c:v>
                </c:pt>
                <c:pt idx="171">
                  <c:v>181</c:v>
                </c:pt>
                <c:pt idx="172">
                  <c:v>94</c:v>
                </c:pt>
                <c:pt idx="173">
                  <c:v>141</c:v>
                </c:pt>
                <c:pt idx="174">
                  <c:v>149</c:v>
                </c:pt>
                <c:pt idx="175">
                  <c:v>121</c:v>
                </c:pt>
                <c:pt idx="176">
                  <c:v>153</c:v>
                </c:pt>
                <c:pt idx="177">
                  <c:v>161</c:v>
                </c:pt>
                <c:pt idx="178">
                  <c:v>165</c:v>
                </c:pt>
                <c:pt idx="179">
                  <c:v>111</c:v>
                </c:pt>
                <c:pt idx="180">
                  <c:v>97</c:v>
                </c:pt>
                <c:pt idx="181">
                  <c:v>91</c:v>
                </c:pt>
                <c:pt idx="182">
                  <c:v>140</c:v>
                </c:pt>
                <c:pt idx="183">
                  <c:v>117</c:v>
                </c:pt>
                <c:pt idx="184">
                  <c:v>96</c:v>
                </c:pt>
                <c:pt idx="185">
                  <c:v>140</c:v>
                </c:pt>
                <c:pt idx="186">
                  <c:v>107</c:v>
                </c:pt>
                <c:pt idx="187">
                  <c:v>120</c:v>
                </c:pt>
                <c:pt idx="188">
                  <c:v>91</c:v>
                </c:pt>
                <c:pt idx="189">
                  <c:v>81</c:v>
                </c:pt>
                <c:pt idx="190">
                  <c:v>61</c:v>
                </c:pt>
                <c:pt idx="191">
                  <c:v>91</c:v>
                </c:pt>
                <c:pt idx="192">
                  <c:v>126</c:v>
                </c:pt>
                <c:pt idx="193">
                  <c:v>90</c:v>
                </c:pt>
                <c:pt idx="194">
                  <c:v>83</c:v>
                </c:pt>
                <c:pt idx="195">
                  <c:v>92</c:v>
                </c:pt>
                <c:pt idx="196">
                  <c:v>109</c:v>
                </c:pt>
                <c:pt idx="197">
                  <c:v>62</c:v>
                </c:pt>
                <c:pt idx="198">
                  <c:v>83</c:v>
                </c:pt>
                <c:pt idx="199">
                  <c:v>86</c:v>
                </c:pt>
                <c:pt idx="200">
                  <c:v>85</c:v>
                </c:pt>
                <c:pt idx="201">
                  <c:v>84</c:v>
                </c:pt>
                <c:pt idx="202">
                  <c:v>100</c:v>
                </c:pt>
                <c:pt idx="203">
                  <c:v>115</c:v>
                </c:pt>
                <c:pt idx="204">
                  <c:v>105</c:v>
                </c:pt>
                <c:pt idx="205">
                  <c:v>95</c:v>
                </c:pt>
                <c:pt idx="206">
                  <c:v>93</c:v>
                </c:pt>
                <c:pt idx="207">
                  <c:v>83</c:v>
                </c:pt>
                <c:pt idx="208">
                  <c:v>106</c:v>
                </c:pt>
                <c:pt idx="209">
                  <c:v>86</c:v>
                </c:pt>
                <c:pt idx="210">
                  <c:v>78</c:v>
                </c:pt>
                <c:pt idx="211">
                  <c:v>89</c:v>
                </c:pt>
                <c:pt idx="212">
                  <c:v>124</c:v>
                </c:pt>
                <c:pt idx="213">
                  <c:v>115</c:v>
                </c:pt>
                <c:pt idx="214">
                  <c:v>129</c:v>
                </c:pt>
                <c:pt idx="215">
                  <c:v>109</c:v>
                </c:pt>
                <c:pt idx="216">
                  <c:v>124</c:v>
                </c:pt>
                <c:pt idx="217">
                  <c:v>149</c:v>
                </c:pt>
                <c:pt idx="218">
                  <c:v>169</c:v>
                </c:pt>
                <c:pt idx="219">
                  <c:v>129</c:v>
                </c:pt>
                <c:pt idx="220">
                  <c:v>136</c:v>
                </c:pt>
                <c:pt idx="221">
                  <c:v>143</c:v>
                </c:pt>
                <c:pt idx="222">
                  <c:v>140</c:v>
                </c:pt>
                <c:pt idx="223">
                  <c:v>128</c:v>
                </c:pt>
                <c:pt idx="224">
                  <c:v>130</c:v>
                </c:pt>
                <c:pt idx="225">
                  <c:v>152</c:v>
                </c:pt>
                <c:pt idx="226">
                  <c:v>99</c:v>
                </c:pt>
                <c:pt idx="227">
                  <c:v>118</c:v>
                </c:pt>
                <c:pt idx="228">
                  <c:v>124</c:v>
                </c:pt>
                <c:pt idx="229">
                  <c:v>114</c:v>
                </c:pt>
                <c:pt idx="230">
                  <c:v>119</c:v>
                </c:pt>
                <c:pt idx="231">
                  <c:v>126</c:v>
                </c:pt>
                <c:pt idx="232">
                  <c:v>181</c:v>
                </c:pt>
                <c:pt idx="233">
                  <c:v>94</c:v>
                </c:pt>
                <c:pt idx="234">
                  <c:v>141</c:v>
                </c:pt>
                <c:pt idx="235">
                  <c:v>149</c:v>
                </c:pt>
                <c:pt idx="236">
                  <c:v>121</c:v>
                </c:pt>
                <c:pt idx="237">
                  <c:v>153</c:v>
                </c:pt>
                <c:pt idx="238">
                  <c:v>161</c:v>
                </c:pt>
                <c:pt idx="239">
                  <c:v>165</c:v>
                </c:pt>
                <c:pt idx="240">
                  <c:v>111</c:v>
                </c:pt>
                <c:pt idx="241">
                  <c:v>97</c:v>
                </c:pt>
                <c:pt idx="242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38-4C11-B0BC-A77D26B4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89631"/>
        <c:axId val="512393487"/>
      </c:scatterChart>
      <c:valAx>
        <c:axId val="3749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393487"/>
        <c:crosses val="autoZero"/>
        <c:crossBetween val="midCat"/>
      </c:valAx>
      <c:valAx>
        <c:axId val="51239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9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820352050035431"/>
                  <c:y val="-0.526571786374046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サンプル!$P$5:$P$247</c:f>
              <c:numCache>
                <c:formatCode>"¥"#,##0_);[Red]\("¥"#,##0\)</c:formatCode>
                <c:ptCount val="243"/>
                <c:pt idx="0">
                  <c:v>633894</c:v>
                </c:pt>
                <c:pt idx="1">
                  <c:v>442453</c:v>
                </c:pt>
                <c:pt idx="2">
                  <c:v>469762</c:v>
                </c:pt>
                <c:pt idx="3">
                  <c:v>505306</c:v>
                </c:pt>
                <c:pt idx="4">
                  <c:v>426749</c:v>
                </c:pt>
                <c:pt idx="5">
                  <c:v>482468</c:v>
                </c:pt>
                <c:pt idx="6">
                  <c:v>582863</c:v>
                </c:pt>
                <c:pt idx="7">
                  <c:v>439091</c:v>
                </c:pt>
                <c:pt idx="8">
                  <c:v>428126</c:v>
                </c:pt>
                <c:pt idx="9">
                  <c:v>492101</c:v>
                </c:pt>
                <c:pt idx="10">
                  <c:v>515660</c:v>
                </c:pt>
                <c:pt idx="11">
                  <c:v>328234</c:v>
                </c:pt>
                <c:pt idx="12">
                  <c:v>353826</c:v>
                </c:pt>
                <c:pt idx="13">
                  <c:v>410125</c:v>
                </c:pt>
                <c:pt idx="14">
                  <c:v>368788</c:v>
                </c:pt>
                <c:pt idx="15">
                  <c:v>382740</c:v>
                </c:pt>
                <c:pt idx="16">
                  <c:v>454608</c:v>
                </c:pt>
                <c:pt idx="17">
                  <c:v>454780</c:v>
                </c:pt>
                <c:pt idx="18">
                  <c:v>374646</c:v>
                </c:pt>
                <c:pt idx="19">
                  <c:v>380393</c:v>
                </c:pt>
                <c:pt idx="20">
                  <c:v>408904</c:v>
                </c:pt>
                <c:pt idx="21">
                  <c:v>355316</c:v>
                </c:pt>
                <c:pt idx="22">
                  <c:v>303640</c:v>
                </c:pt>
                <c:pt idx="23">
                  <c:v>308478</c:v>
                </c:pt>
                <c:pt idx="24">
                  <c:v>333528</c:v>
                </c:pt>
                <c:pt idx="25">
                  <c:v>281792</c:v>
                </c:pt>
                <c:pt idx="26">
                  <c:v>271704</c:v>
                </c:pt>
                <c:pt idx="27">
                  <c:v>258034</c:v>
                </c:pt>
                <c:pt idx="28">
                  <c:v>304702</c:v>
                </c:pt>
                <c:pt idx="29">
                  <c:v>295556</c:v>
                </c:pt>
                <c:pt idx="30">
                  <c:v>349229</c:v>
                </c:pt>
                <c:pt idx="31">
                  <c:v>618385</c:v>
                </c:pt>
                <c:pt idx="32">
                  <c:v>493115</c:v>
                </c:pt>
                <c:pt idx="33">
                  <c:v>511899</c:v>
                </c:pt>
                <c:pt idx="34">
                  <c:v>504359</c:v>
                </c:pt>
                <c:pt idx="35">
                  <c:v>485619</c:v>
                </c:pt>
                <c:pt idx="36">
                  <c:v>519772</c:v>
                </c:pt>
                <c:pt idx="37">
                  <c:v>577571</c:v>
                </c:pt>
                <c:pt idx="38">
                  <c:v>614422</c:v>
                </c:pt>
                <c:pt idx="39">
                  <c:v>571670</c:v>
                </c:pt>
                <c:pt idx="40">
                  <c:v>458937</c:v>
                </c:pt>
                <c:pt idx="41">
                  <c:v>461022</c:v>
                </c:pt>
                <c:pt idx="42">
                  <c:v>401582</c:v>
                </c:pt>
                <c:pt idx="43">
                  <c:v>436634</c:v>
                </c:pt>
                <c:pt idx="44">
                  <c:v>431870</c:v>
                </c:pt>
                <c:pt idx="45">
                  <c:v>426977</c:v>
                </c:pt>
                <c:pt idx="46">
                  <c:v>361119</c:v>
                </c:pt>
                <c:pt idx="47">
                  <c:v>328526</c:v>
                </c:pt>
                <c:pt idx="48">
                  <c:v>371547</c:v>
                </c:pt>
                <c:pt idx="49">
                  <c:v>378703</c:v>
                </c:pt>
                <c:pt idx="50">
                  <c:v>457986</c:v>
                </c:pt>
                <c:pt idx="51">
                  <c:v>417160</c:v>
                </c:pt>
                <c:pt idx="52">
                  <c:v>383542</c:v>
                </c:pt>
                <c:pt idx="53">
                  <c:v>324734</c:v>
                </c:pt>
                <c:pt idx="54">
                  <c:v>315107</c:v>
                </c:pt>
                <c:pt idx="55">
                  <c:v>335734</c:v>
                </c:pt>
                <c:pt idx="56">
                  <c:v>303547</c:v>
                </c:pt>
                <c:pt idx="57">
                  <c:v>313030</c:v>
                </c:pt>
                <c:pt idx="58">
                  <c:v>337270</c:v>
                </c:pt>
                <c:pt idx="59">
                  <c:v>317143</c:v>
                </c:pt>
                <c:pt idx="60">
                  <c:v>295200</c:v>
                </c:pt>
                <c:pt idx="61">
                  <c:v>304504</c:v>
                </c:pt>
                <c:pt idx="62">
                  <c:v>414923</c:v>
                </c:pt>
                <c:pt idx="63">
                  <c:v>351638</c:v>
                </c:pt>
                <c:pt idx="64">
                  <c:v>374182</c:v>
                </c:pt>
                <c:pt idx="65">
                  <c:v>441743</c:v>
                </c:pt>
                <c:pt idx="66">
                  <c:v>471995</c:v>
                </c:pt>
                <c:pt idx="67">
                  <c:v>406214</c:v>
                </c:pt>
                <c:pt idx="68">
                  <c:v>355045</c:v>
                </c:pt>
                <c:pt idx="69">
                  <c:v>351214</c:v>
                </c:pt>
                <c:pt idx="70">
                  <c:v>346670</c:v>
                </c:pt>
                <c:pt idx="71">
                  <c:v>349785</c:v>
                </c:pt>
                <c:pt idx="72">
                  <c:v>317903</c:v>
                </c:pt>
                <c:pt idx="73">
                  <c:v>313748</c:v>
                </c:pt>
                <c:pt idx="74">
                  <c:v>290734</c:v>
                </c:pt>
                <c:pt idx="75">
                  <c:v>295192</c:v>
                </c:pt>
                <c:pt idx="76">
                  <c:v>304459</c:v>
                </c:pt>
                <c:pt idx="77">
                  <c:v>359551</c:v>
                </c:pt>
                <c:pt idx="78">
                  <c:v>311809</c:v>
                </c:pt>
                <c:pt idx="79">
                  <c:v>344807</c:v>
                </c:pt>
                <c:pt idx="80">
                  <c:v>382074</c:v>
                </c:pt>
                <c:pt idx="81">
                  <c:v>300746</c:v>
                </c:pt>
                <c:pt idx="82">
                  <c:v>289664</c:v>
                </c:pt>
                <c:pt idx="83">
                  <c:v>304688</c:v>
                </c:pt>
                <c:pt idx="84">
                  <c:v>303216</c:v>
                </c:pt>
                <c:pt idx="85">
                  <c:v>273408</c:v>
                </c:pt>
                <c:pt idx="86">
                  <c:v>304935</c:v>
                </c:pt>
                <c:pt idx="87">
                  <c:v>325663</c:v>
                </c:pt>
                <c:pt idx="88">
                  <c:v>313716</c:v>
                </c:pt>
                <c:pt idx="89">
                  <c:v>410568</c:v>
                </c:pt>
                <c:pt idx="90">
                  <c:v>449171</c:v>
                </c:pt>
                <c:pt idx="91">
                  <c:v>381931</c:v>
                </c:pt>
                <c:pt idx="92">
                  <c:v>405487</c:v>
                </c:pt>
                <c:pt idx="93">
                  <c:v>416093</c:v>
                </c:pt>
                <c:pt idx="94">
                  <c:v>461481</c:v>
                </c:pt>
                <c:pt idx="95">
                  <c:v>471628</c:v>
                </c:pt>
                <c:pt idx="96">
                  <c:v>440487</c:v>
                </c:pt>
                <c:pt idx="97">
                  <c:v>560386</c:v>
                </c:pt>
                <c:pt idx="98">
                  <c:v>392819</c:v>
                </c:pt>
                <c:pt idx="99">
                  <c:v>363250</c:v>
                </c:pt>
                <c:pt idx="100">
                  <c:v>408102</c:v>
                </c:pt>
                <c:pt idx="101">
                  <c:v>419944</c:v>
                </c:pt>
                <c:pt idx="102">
                  <c:v>332467</c:v>
                </c:pt>
                <c:pt idx="103">
                  <c:v>361155</c:v>
                </c:pt>
                <c:pt idx="104">
                  <c:v>432083</c:v>
                </c:pt>
                <c:pt idx="105">
                  <c:v>386434</c:v>
                </c:pt>
                <c:pt idx="106">
                  <c:v>328008</c:v>
                </c:pt>
                <c:pt idx="107">
                  <c:v>361833</c:v>
                </c:pt>
                <c:pt idx="108">
                  <c:v>358981</c:v>
                </c:pt>
                <c:pt idx="109">
                  <c:v>337036</c:v>
                </c:pt>
                <c:pt idx="110">
                  <c:v>573458</c:v>
                </c:pt>
                <c:pt idx="111">
                  <c:v>338471</c:v>
                </c:pt>
                <c:pt idx="112">
                  <c:v>327613</c:v>
                </c:pt>
                <c:pt idx="113">
                  <c:v>320434</c:v>
                </c:pt>
                <c:pt idx="114">
                  <c:v>355093</c:v>
                </c:pt>
                <c:pt idx="115">
                  <c:v>378445</c:v>
                </c:pt>
                <c:pt idx="116">
                  <c:v>284928</c:v>
                </c:pt>
                <c:pt idx="117">
                  <c:v>259626</c:v>
                </c:pt>
                <c:pt idx="118">
                  <c:v>252172</c:v>
                </c:pt>
                <c:pt idx="119">
                  <c:v>231380</c:v>
                </c:pt>
                <c:pt idx="120">
                  <c:v>382683</c:v>
                </c:pt>
                <c:pt idx="121">
                  <c:v>613400</c:v>
                </c:pt>
                <c:pt idx="122">
                  <c:v>690443</c:v>
                </c:pt>
                <c:pt idx="123">
                  <c:v>570197</c:v>
                </c:pt>
                <c:pt idx="124">
                  <c:v>592175</c:v>
                </c:pt>
                <c:pt idx="125">
                  <c:v>604336</c:v>
                </c:pt>
                <c:pt idx="126">
                  <c:v>686703</c:v>
                </c:pt>
                <c:pt idx="127">
                  <c:v>572904</c:v>
                </c:pt>
                <c:pt idx="128">
                  <c:v>553832</c:v>
                </c:pt>
                <c:pt idx="129">
                  <c:v>568947</c:v>
                </c:pt>
                <c:pt idx="130">
                  <c:v>483975</c:v>
                </c:pt>
                <c:pt idx="131">
                  <c:v>494074</c:v>
                </c:pt>
                <c:pt idx="132">
                  <c:v>529931</c:v>
                </c:pt>
                <c:pt idx="133">
                  <c:v>490639</c:v>
                </c:pt>
                <c:pt idx="134">
                  <c:v>558822</c:v>
                </c:pt>
                <c:pt idx="135">
                  <c:v>611813</c:v>
                </c:pt>
                <c:pt idx="136">
                  <c:v>581369</c:v>
                </c:pt>
                <c:pt idx="137">
                  <c:v>398826</c:v>
                </c:pt>
                <c:pt idx="138">
                  <c:v>402349</c:v>
                </c:pt>
                <c:pt idx="139">
                  <c:v>572512</c:v>
                </c:pt>
                <c:pt idx="140">
                  <c:v>573386</c:v>
                </c:pt>
                <c:pt idx="141">
                  <c:v>662441</c:v>
                </c:pt>
                <c:pt idx="142">
                  <c:v>484236</c:v>
                </c:pt>
                <c:pt idx="143">
                  <c:v>506708</c:v>
                </c:pt>
                <c:pt idx="144">
                  <c:v>466370</c:v>
                </c:pt>
                <c:pt idx="145">
                  <c:v>469541</c:v>
                </c:pt>
                <c:pt idx="146">
                  <c:v>487782</c:v>
                </c:pt>
                <c:pt idx="147">
                  <c:v>455936</c:v>
                </c:pt>
                <c:pt idx="148">
                  <c:v>515305</c:v>
                </c:pt>
                <c:pt idx="149">
                  <c:v>477078</c:v>
                </c:pt>
                <c:pt idx="150">
                  <c:v>517072</c:v>
                </c:pt>
                <c:pt idx="151">
                  <c:v>537818</c:v>
                </c:pt>
                <c:pt idx="152">
                  <c:v>612101</c:v>
                </c:pt>
                <c:pt idx="153">
                  <c:v>707196</c:v>
                </c:pt>
                <c:pt idx="154">
                  <c:v>709919</c:v>
                </c:pt>
                <c:pt idx="155">
                  <c:v>545963</c:v>
                </c:pt>
                <c:pt idx="156">
                  <c:v>576676</c:v>
                </c:pt>
                <c:pt idx="157">
                  <c:v>675851</c:v>
                </c:pt>
                <c:pt idx="158">
                  <c:v>504305</c:v>
                </c:pt>
                <c:pt idx="159">
                  <c:v>528446</c:v>
                </c:pt>
                <c:pt idx="160">
                  <c:v>529199</c:v>
                </c:pt>
                <c:pt idx="161">
                  <c:v>459308</c:v>
                </c:pt>
                <c:pt idx="162">
                  <c:v>629606</c:v>
                </c:pt>
                <c:pt idx="163">
                  <c:v>540793</c:v>
                </c:pt>
                <c:pt idx="164">
                  <c:v>520780</c:v>
                </c:pt>
                <c:pt idx="165">
                  <c:v>414780</c:v>
                </c:pt>
                <c:pt idx="166">
                  <c:v>404664</c:v>
                </c:pt>
                <c:pt idx="167">
                  <c:v>584821</c:v>
                </c:pt>
                <c:pt idx="168">
                  <c:v>550187</c:v>
                </c:pt>
                <c:pt idx="169">
                  <c:v>595583</c:v>
                </c:pt>
                <c:pt idx="170">
                  <c:v>579750</c:v>
                </c:pt>
                <c:pt idx="171">
                  <c:v>611074</c:v>
                </c:pt>
                <c:pt idx="172">
                  <c:v>495323</c:v>
                </c:pt>
                <c:pt idx="173">
                  <c:v>570353</c:v>
                </c:pt>
                <c:pt idx="174">
                  <c:v>597491</c:v>
                </c:pt>
                <c:pt idx="175">
                  <c:v>530856</c:v>
                </c:pt>
                <c:pt idx="176">
                  <c:v>542772</c:v>
                </c:pt>
                <c:pt idx="177">
                  <c:v>661933</c:v>
                </c:pt>
                <c:pt idx="178">
                  <c:v>731202</c:v>
                </c:pt>
                <c:pt idx="179">
                  <c:v>575609</c:v>
                </c:pt>
                <c:pt idx="180">
                  <c:v>519685</c:v>
                </c:pt>
                <c:pt idx="181">
                  <c:v>548220</c:v>
                </c:pt>
                <c:pt idx="182">
                  <c:v>612235</c:v>
                </c:pt>
                <c:pt idx="183">
                  <c:v>570934</c:v>
                </c:pt>
                <c:pt idx="184">
                  <c:v>584888</c:v>
                </c:pt>
                <c:pt idx="185">
                  <c:v>704578</c:v>
                </c:pt>
                <c:pt idx="186">
                  <c:v>581790</c:v>
                </c:pt>
                <c:pt idx="187">
                  <c:v>571190</c:v>
                </c:pt>
                <c:pt idx="188">
                  <c:v>528140</c:v>
                </c:pt>
                <c:pt idx="189">
                  <c:v>425803</c:v>
                </c:pt>
                <c:pt idx="190">
                  <c:v>496868</c:v>
                </c:pt>
                <c:pt idx="191">
                  <c:v>468589</c:v>
                </c:pt>
                <c:pt idx="192">
                  <c:v>554770</c:v>
                </c:pt>
                <c:pt idx="193">
                  <c:v>396019</c:v>
                </c:pt>
                <c:pt idx="194">
                  <c:v>371689</c:v>
                </c:pt>
                <c:pt idx="195">
                  <c:v>420912</c:v>
                </c:pt>
                <c:pt idx="196">
                  <c:v>430549</c:v>
                </c:pt>
                <c:pt idx="197">
                  <c:v>395090</c:v>
                </c:pt>
                <c:pt idx="198">
                  <c:v>386549</c:v>
                </c:pt>
                <c:pt idx="199">
                  <c:v>415651</c:v>
                </c:pt>
                <c:pt idx="200">
                  <c:v>409171</c:v>
                </c:pt>
                <c:pt idx="201">
                  <c:v>546202</c:v>
                </c:pt>
                <c:pt idx="202">
                  <c:v>558314</c:v>
                </c:pt>
                <c:pt idx="203">
                  <c:v>619700</c:v>
                </c:pt>
                <c:pt idx="204">
                  <c:v>638296</c:v>
                </c:pt>
                <c:pt idx="205">
                  <c:v>615790</c:v>
                </c:pt>
                <c:pt idx="206">
                  <c:v>613801</c:v>
                </c:pt>
                <c:pt idx="207">
                  <c:v>551852</c:v>
                </c:pt>
                <c:pt idx="208">
                  <c:v>565547</c:v>
                </c:pt>
                <c:pt idx="209">
                  <c:v>580594</c:v>
                </c:pt>
                <c:pt idx="210">
                  <c:v>525234</c:v>
                </c:pt>
                <c:pt idx="211">
                  <c:v>616872</c:v>
                </c:pt>
                <c:pt idx="212">
                  <c:v>777401</c:v>
                </c:pt>
                <c:pt idx="213">
                  <c:v>713561</c:v>
                </c:pt>
                <c:pt idx="214">
                  <c:v>571177</c:v>
                </c:pt>
                <c:pt idx="215">
                  <c:v>553260</c:v>
                </c:pt>
                <c:pt idx="216">
                  <c:v>785362</c:v>
                </c:pt>
                <c:pt idx="217">
                  <c:v>705434</c:v>
                </c:pt>
                <c:pt idx="218">
                  <c:v>691381</c:v>
                </c:pt>
                <c:pt idx="219">
                  <c:v>579004</c:v>
                </c:pt>
                <c:pt idx="220">
                  <c:v>619708</c:v>
                </c:pt>
                <c:pt idx="221">
                  <c:v>505723</c:v>
                </c:pt>
                <c:pt idx="222">
                  <c:v>508015</c:v>
                </c:pt>
                <c:pt idx="223">
                  <c:v>531446</c:v>
                </c:pt>
                <c:pt idx="224">
                  <c:v>504745</c:v>
                </c:pt>
                <c:pt idx="225">
                  <c:v>535684</c:v>
                </c:pt>
                <c:pt idx="226">
                  <c:v>597632</c:v>
                </c:pt>
                <c:pt idx="227">
                  <c:v>624487</c:v>
                </c:pt>
                <c:pt idx="228">
                  <c:v>587202</c:v>
                </c:pt>
                <c:pt idx="229">
                  <c:v>492725</c:v>
                </c:pt>
                <c:pt idx="230">
                  <c:v>545064</c:v>
                </c:pt>
                <c:pt idx="231">
                  <c:v>535351</c:v>
                </c:pt>
                <c:pt idx="232">
                  <c:v>601886</c:v>
                </c:pt>
                <c:pt idx="233">
                  <c:v>614524</c:v>
                </c:pt>
                <c:pt idx="234">
                  <c:v>567107</c:v>
                </c:pt>
                <c:pt idx="235">
                  <c:v>522091</c:v>
                </c:pt>
                <c:pt idx="236">
                  <c:v>526782</c:v>
                </c:pt>
                <c:pt idx="237">
                  <c:v>638566</c:v>
                </c:pt>
                <c:pt idx="238">
                  <c:v>520741</c:v>
                </c:pt>
                <c:pt idx="239">
                  <c:v>532160</c:v>
                </c:pt>
                <c:pt idx="240">
                  <c:v>582595</c:v>
                </c:pt>
                <c:pt idx="241">
                  <c:v>635171</c:v>
                </c:pt>
                <c:pt idx="242">
                  <c:v>614251</c:v>
                </c:pt>
              </c:numCache>
            </c:numRef>
          </c:xVal>
          <c:yVal>
            <c:numRef>
              <c:f>サンプル!$Q$5:$Q$247</c:f>
              <c:numCache>
                <c:formatCode>General</c:formatCode>
                <c:ptCount val="243"/>
                <c:pt idx="0">
                  <c:v>653</c:v>
                </c:pt>
                <c:pt idx="1">
                  <c:v>471</c:v>
                </c:pt>
                <c:pt idx="2">
                  <c:v>493</c:v>
                </c:pt>
                <c:pt idx="3">
                  <c:v>577</c:v>
                </c:pt>
                <c:pt idx="4">
                  <c:v>448</c:v>
                </c:pt>
                <c:pt idx="5">
                  <c:v>617</c:v>
                </c:pt>
                <c:pt idx="6">
                  <c:v>598</c:v>
                </c:pt>
                <c:pt idx="7">
                  <c:v>459</c:v>
                </c:pt>
                <c:pt idx="8">
                  <c:v>424</c:v>
                </c:pt>
                <c:pt idx="9">
                  <c:v>519</c:v>
                </c:pt>
                <c:pt idx="10">
                  <c:v>625</c:v>
                </c:pt>
                <c:pt idx="11">
                  <c:v>507</c:v>
                </c:pt>
                <c:pt idx="12">
                  <c:v>544</c:v>
                </c:pt>
                <c:pt idx="13">
                  <c:v>502</c:v>
                </c:pt>
                <c:pt idx="14">
                  <c:v>471</c:v>
                </c:pt>
                <c:pt idx="15">
                  <c:v>521</c:v>
                </c:pt>
                <c:pt idx="16">
                  <c:v>545</c:v>
                </c:pt>
                <c:pt idx="17">
                  <c:v>665</c:v>
                </c:pt>
                <c:pt idx="18">
                  <c:v>483</c:v>
                </c:pt>
                <c:pt idx="19">
                  <c:v>531</c:v>
                </c:pt>
                <c:pt idx="20">
                  <c:v>584</c:v>
                </c:pt>
                <c:pt idx="21">
                  <c:v>553</c:v>
                </c:pt>
                <c:pt idx="22">
                  <c:v>495</c:v>
                </c:pt>
                <c:pt idx="23">
                  <c:v>463</c:v>
                </c:pt>
                <c:pt idx="24">
                  <c:v>489</c:v>
                </c:pt>
                <c:pt idx="25">
                  <c:v>536</c:v>
                </c:pt>
                <c:pt idx="26">
                  <c:v>491</c:v>
                </c:pt>
                <c:pt idx="27">
                  <c:v>378</c:v>
                </c:pt>
                <c:pt idx="28">
                  <c:v>379</c:v>
                </c:pt>
                <c:pt idx="29">
                  <c:v>344</c:v>
                </c:pt>
                <c:pt idx="30">
                  <c:v>300</c:v>
                </c:pt>
                <c:pt idx="31">
                  <c:v>751</c:v>
                </c:pt>
                <c:pt idx="32">
                  <c:v>577</c:v>
                </c:pt>
                <c:pt idx="33">
                  <c:v>502</c:v>
                </c:pt>
                <c:pt idx="34">
                  <c:v>515</c:v>
                </c:pt>
                <c:pt idx="35">
                  <c:v>488</c:v>
                </c:pt>
                <c:pt idx="36">
                  <c:v>640</c:v>
                </c:pt>
                <c:pt idx="37">
                  <c:v>545</c:v>
                </c:pt>
                <c:pt idx="38">
                  <c:v>564</c:v>
                </c:pt>
                <c:pt idx="39">
                  <c:v>610</c:v>
                </c:pt>
                <c:pt idx="40">
                  <c:v>502</c:v>
                </c:pt>
                <c:pt idx="41">
                  <c:v>518</c:v>
                </c:pt>
                <c:pt idx="42">
                  <c:v>443</c:v>
                </c:pt>
                <c:pt idx="43">
                  <c:v>623</c:v>
                </c:pt>
                <c:pt idx="44">
                  <c:v>526</c:v>
                </c:pt>
                <c:pt idx="45">
                  <c:v>612</c:v>
                </c:pt>
                <c:pt idx="46">
                  <c:v>515</c:v>
                </c:pt>
                <c:pt idx="47">
                  <c:v>488</c:v>
                </c:pt>
                <c:pt idx="48">
                  <c:v>446</c:v>
                </c:pt>
                <c:pt idx="49">
                  <c:v>384</c:v>
                </c:pt>
                <c:pt idx="50">
                  <c:v>750</c:v>
                </c:pt>
                <c:pt idx="51">
                  <c:v>582</c:v>
                </c:pt>
                <c:pt idx="52">
                  <c:v>634</c:v>
                </c:pt>
                <c:pt idx="53">
                  <c:v>455</c:v>
                </c:pt>
                <c:pt idx="54">
                  <c:v>431</c:v>
                </c:pt>
                <c:pt idx="55">
                  <c:v>475</c:v>
                </c:pt>
                <c:pt idx="56">
                  <c:v>397</c:v>
                </c:pt>
                <c:pt idx="57">
                  <c:v>438</c:v>
                </c:pt>
                <c:pt idx="58">
                  <c:v>473</c:v>
                </c:pt>
                <c:pt idx="59">
                  <c:v>509</c:v>
                </c:pt>
                <c:pt idx="60">
                  <c:v>413</c:v>
                </c:pt>
                <c:pt idx="61">
                  <c:v>370</c:v>
                </c:pt>
                <c:pt idx="62">
                  <c:v>712</c:v>
                </c:pt>
                <c:pt idx="63">
                  <c:v>480</c:v>
                </c:pt>
                <c:pt idx="64">
                  <c:v>430</c:v>
                </c:pt>
                <c:pt idx="65">
                  <c:v>470</c:v>
                </c:pt>
                <c:pt idx="66">
                  <c:v>505</c:v>
                </c:pt>
                <c:pt idx="67">
                  <c:v>596</c:v>
                </c:pt>
                <c:pt idx="68">
                  <c:v>397</c:v>
                </c:pt>
                <c:pt idx="69">
                  <c:v>483</c:v>
                </c:pt>
                <c:pt idx="70">
                  <c:v>436</c:v>
                </c:pt>
                <c:pt idx="71">
                  <c:v>473</c:v>
                </c:pt>
                <c:pt idx="72">
                  <c:v>462</c:v>
                </c:pt>
                <c:pt idx="73">
                  <c:v>490</c:v>
                </c:pt>
                <c:pt idx="74">
                  <c:v>471</c:v>
                </c:pt>
                <c:pt idx="75">
                  <c:v>410</c:v>
                </c:pt>
                <c:pt idx="76">
                  <c:v>420</c:v>
                </c:pt>
                <c:pt idx="77">
                  <c:v>486</c:v>
                </c:pt>
                <c:pt idx="78">
                  <c:v>403</c:v>
                </c:pt>
                <c:pt idx="79">
                  <c:v>489</c:v>
                </c:pt>
                <c:pt idx="80">
                  <c:v>613</c:v>
                </c:pt>
                <c:pt idx="81">
                  <c:v>446</c:v>
                </c:pt>
                <c:pt idx="82">
                  <c:v>474</c:v>
                </c:pt>
                <c:pt idx="83">
                  <c:v>455</c:v>
                </c:pt>
                <c:pt idx="84">
                  <c:v>497</c:v>
                </c:pt>
                <c:pt idx="85">
                  <c:v>433</c:v>
                </c:pt>
                <c:pt idx="86">
                  <c:v>434</c:v>
                </c:pt>
                <c:pt idx="87">
                  <c:v>470</c:v>
                </c:pt>
                <c:pt idx="88">
                  <c:v>400</c:v>
                </c:pt>
                <c:pt idx="89">
                  <c:v>415</c:v>
                </c:pt>
                <c:pt idx="90">
                  <c:v>599</c:v>
                </c:pt>
                <c:pt idx="91">
                  <c:v>453</c:v>
                </c:pt>
                <c:pt idx="92">
                  <c:v>537</c:v>
                </c:pt>
                <c:pt idx="93">
                  <c:v>449</c:v>
                </c:pt>
                <c:pt idx="94">
                  <c:v>548</c:v>
                </c:pt>
                <c:pt idx="95">
                  <c:v>679</c:v>
                </c:pt>
                <c:pt idx="96">
                  <c:v>468</c:v>
                </c:pt>
                <c:pt idx="97">
                  <c:v>1010</c:v>
                </c:pt>
                <c:pt idx="98">
                  <c:v>480</c:v>
                </c:pt>
                <c:pt idx="99">
                  <c:v>379</c:v>
                </c:pt>
                <c:pt idx="100">
                  <c:v>518</c:v>
                </c:pt>
                <c:pt idx="101">
                  <c:v>546</c:v>
                </c:pt>
                <c:pt idx="102">
                  <c:v>426</c:v>
                </c:pt>
                <c:pt idx="103">
                  <c:v>435</c:v>
                </c:pt>
                <c:pt idx="104">
                  <c:v>454</c:v>
                </c:pt>
                <c:pt idx="105">
                  <c:v>467</c:v>
                </c:pt>
                <c:pt idx="106">
                  <c:v>488</c:v>
                </c:pt>
                <c:pt idx="107">
                  <c:v>473</c:v>
                </c:pt>
                <c:pt idx="108">
                  <c:v>451</c:v>
                </c:pt>
                <c:pt idx="109">
                  <c:v>383</c:v>
                </c:pt>
                <c:pt idx="110">
                  <c:v>1379</c:v>
                </c:pt>
                <c:pt idx="111">
                  <c:v>457</c:v>
                </c:pt>
                <c:pt idx="112">
                  <c:v>421</c:v>
                </c:pt>
                <c:pt idx="113">
                  <c:v>456</c:v>
                </c:pt>
                <c:pt idx="114">
                  <c:v>501</c:v>
                </c:pt>
                <c:pt idx="115">
                  <c:v>585</c:v>
                </c:pt>
                <c:pt idx="116">
                  <c:v>427</c:v>
                </c:pt>
                <c:pt idx="117">
                  <c:v>487</c:v>
                </c:pt>
                <c:pt idx="118">
                  <c:v>357</c:v>
                </c:pt>
                <c:pt idx="119">
                  <c:v>309</c:v>
                </c:pt>
                <c:pt idx="120">
                  <c:v>323</c:v>
                </c:pt>
                <c:pt idx="121">
                  <c:v>431</c:v>
                </c:pt>
                <c:pt idx="122">
                  <c:v>436</c:v>
                </c:pt>
                <c:pt idx="123">
                  <c:v>316</c:v>
                </c:pt>
                <c:pt idx="124">
                  <c:v>358</c:v>
                </c:pt>
                <c:pt idx="125">
                  <c:v>431</c:v>
                </c:pt>
                <c:pt idx="126">
                  <c:v>684</c:v>
                </c:pt>
                <c:pt idx="127">
                  <c:v>567</c:v>
                </c:pt>
                <c:pt idx="128">
                  <c:v>514</c:v>
                </c:pt>
                <c:pt idx="129">
                  <c:v>585</c:v>
                </c:pt>
                <c:pt idx="130">
                  <c:v>490</c:v>
                </c:pt>
                <c:pt idx="131">
                  <c:v>466</c:v>
                </c:pt>
                <c:pt idx="132">
                  <c:v>523</c:v>
                </c:pt>
                <c:pt idx="133">
                  <c:v>481</c:v>
                </c:pt>
                <c:pt idx="134">
                  <c:v>471</c:v>
                </c:pt>
                <c:pt idx="135">
                  <c:v>607</c:v>
                </c:pt>
                <c:pt idx="136">
                  <c:v>655</c:v>
                </c:pt>
                <c:pt idx="137">
                  <c:v>548</c:v>
                </c:pt>
                <c:pt idx="138">
                  <c:v>426</c:v>
                </c:pt>
                <c:pt idx="139">
                  <c:v>533</c:v>
                </c:pt>
                <c:pt idx="140">
                  <c:v>460</c:v>
                </c:pt>
                <c:pt idx="141">
                  <c:v>847</c:v>
                </c:pt>
                <c:pt idx="142">
                  <c:v>668</c:v>
                </c:pt>
                <c:pt idx="143">
                  <c:v>589</c:v>
                </c:pt>
                <c:pt idx="144">
                  <c:v>426</c:v>
                </c:pt>
                <c:pt idx="145">
                  <c:v>454</c:v>
                </c:pt>
                <c:pt idx="146">
                  <c:v>522</c:v>
                </c:pt>
                <c:pt idx="147">
                  <c:v>466</c:v>
                </c:pt>
                <c:pt idx="148">
                  <c:v>459</c:v>
                </c:pt>
                <c:pt idx="149">
                  <c:v>513</c:v>
                </c:pt>
                <c:pt idx="150">
                  <c:v>495</c:v>
                </c:pt>
                <c:pt idx="151">
                  <c:v>608</c:v>
                </c:pt>
                <c:pt idx="152">
                  <c:v>582</c:v>
                </c:pt>
                <c:pt idx="153">
                  <c:v>492</c:v>
                </c:pt>
                <c:pt idx="154">
                  <c:v>459</c:v>
                </c:pt>
                <c:pt idx="155">
                  <c:v>521</c:v>
                </c:pt>
                <c:pt idx="156">
                  <c:v>642</c:v>
                </c:pt>
                <c:pt idx="157">
                  <c:v>703</c:v>
                </c:pt>
                <c:pt idx="158">
                  <c:v>560</c:v>
                </c:pt>
                <c:pt idx="159">
                  <c:v>604</c:v>
                </c:pt>
                <c:pt idx="160">
                  <c:v>574</c:v>
                </c:pt>
                <c:pt idx="161">
                  <c:v>525</c:v>
                </c:pt>
                <c:pt idx="162">
                  <c:v>665</c:v>
                </c:pt>
                <c:pt idx="163">
                  <c:v>536</c:v>
                </c:pt>
                <c:pt idx="164">
                  <c:v>619</c:v>
                </c:pt>
                <c:pt idx="165">
                  <c:v>502</c:v>
                </c:pt>
                <c:pt idx="166">
                  <c:v>566</c:v>
                </c:pt>
                <c:pt idx="167">
                  <c:v>594</c:v>
                </c:pt>
                <c:pt idx="168">
                  <c:v>511</c:v>
                </c:pt>
                <c:pt idx="169">
                  <c:v>575</c:v>
                </c:pt>
                <c:pt idx="170">
                  <c:v>576</c:v>
                </c:pt>
                <c:pt idx="171">
                  <c:v>711</c:v>
                </c:pt>
                <c:pt idx="172">
                  <c:v>495</c:v>
                </c:pt>
                <c:pt idx="173">
                  <c:v>525</c:v>
                </c:pt>
                <c:pt idx="174">
                  <c:v>557</c:v>
                </c:pt>
                <c:pt idx="175">
                  <c:v>510</c:v>
                </c:pt>
                <c:pt idx="176">
                  <c:v>591</c:v>
                </c:pt>
                <c:pt idx="177">
                  <c:v>571</c:v>
                </c:pt>
                <c:pt idx="178">
                  <c:v>638</c:v>
                </c:pt>
                <c:pt idx="179">
                  <c:v>503</c:v>
                </c:pt>
                <c:pt idx="180">
                  <c:v>504</c:v>
                </c:pt>
                <c:pt idx="181">
                  <c:v>534</c:v>
                </c:pt>
                <c:pt idx="182">
                  <c:v>698</c:v>
                </c:pt>
                <c:pt idx="183">
                  <c:v>577</c:v>
                </c:pt>
                <c:pt idx="184">
                  <c:v>494</c:v>
                </c:pt>
                <c:pt idx="185">
                  <c:v>569</c:v>
                </c:pt>
                <c:pt idx="186">
                  <c:v>459</c:v>
                </c:pt>
                <c:pt idx="187">
                  <c:v>586</c:v>
                </c:pt>
                <c:pt idx="188">
                  <c:v>561</c:v>
                </c:pt>
                <c:pt idx="189">
                  <c:v>453</c:v>
                </c:pt>
                <c:pt idx="190">
                  <c:v>477</c:v>
                </c:pt>
                <c:pt idx="191">
                  <c:v>457</c:v>
                </c:pt>
                <c:pt idx="192">
                  <c:v>611</c:v>
                </c:pt>
                <c:pt idx="193">
                  <c:v>487</c:v>
                </c:pt>
                <c:pt idx="194">
                  <c:v>469</c:v>
                </c:pt>
                <c:pt idx="195">
                  <c:v>498</c:v>
                </c:pt>
                <c:pt idx="196">
                  <c:v>465</c:v>
                </c:pt>
                <c:pt idx="197">
                  <c:v>454</c:v>
                </c:pt>
                <c:pt idx="198">
                  <c:v>487</c:v>
                </c:pt>
                <c:pt idx="199">
                  <c:v>517</c:v>
                </c:pt>
                <c:pt idx="200">
                  <c:v>436</c:v>
                </c:pt>
                <c:pt idx="201">
                  <c:v>449</c:v>
                </c:pt>
                <c:pt idx="202">
                  <c:v>463</c:v>
                </c:pt>
                <c:pt idx="203">
                  <c:v>517</c:v>
                </c:pt>
                <c:pt idx="204">
                  <c:v>560</c:v>
                </c:pt>
                <c:pt idx="205">
                  <c:v>468</c:v>
                </c:pt>
                <c:pt idx="206">
                  <c:v>499</c:v>
                </c:pt>
                <c:pt idx="207">
                  <c:v>424</c:v>
                </c:pt>
                <c:pt idx="208">
                  <c:v>474</c:v>
                </c:pt>
                <c:pt idx="209">
                  <c:v>495</c:v>
                </c:pt>
                <c:pt idx="210">
                  <c:v>396</c:v>
                </c:pt>
                <c:pt idx="211">
                  <c:v>448</c:v>
                </c:pt>
                <c:pt idx="212">
                  <c:v>608</c:v>
                </c:pt>
                <c:pt idx="213">
                  <c:v>582</c:v>
                </c:pt>
                <c:pt idx="214">
                  <c:v>492</c:v>
                </c:pt>
                <c:pt idx="215">
                  <c:v>459</c:v>
                </c:pt>
                <c:pt idx="216">
                  <c:v>521</c:v>
                </c:pt>
                <c:pt idx="217">
                  <c:v>642</c:v>
                </c:pt>
                <c:pt idx="218">
                  <c:v>703</c:v>
                </c:pt>
                <c:pt idx="219">
                  <c:v>560</c:v>
                </c:pt>
                <c:pt idx="220">
                  <c:v>604</c:v>
                </c:pt>
                <c:pt idx="221">
                  <c:v>574</c:v>
                </c:pt>
                <c:pt idx="222">
                  <c:v>525</c:v>
                </c:pt>
                <c:pt idx="223">
                  <c:v>665</c:v>
                </c:pt>
                <c:pt idx="224">
                  <c:v>536</c:v>
                </c:pt>
                <c:pt idx="225">
                  <c:v>619</c:v>
                </c:pt>
                <c:pt idx="226">
                  <c:v>502</c:v>
                </c:pt>
                <c:pt idx="227">
                  <c:v>566</c:v>
                </c:pt>
                <c:pt idx="228">
                  <c:v>594</c:v>
                </c:pt>
                <c:pt idx="229">
                  <c:v>511</c:v>
                </c:pt>
                <c:pt idx="230">
                  <c:v>575</c:v>
                </c:pt>
                <c:pt idx="231">
                  <c:v>576</c:v>
                </c:pt>
                <c:pt idx="232">
                  <c:v>711</c:v>
                </c:pt>
                <c:pt idx="233">
                  <c:v>495</c:v>
                </c:pt>
                <c:pt idx="234">
                  <c:v>525</c:v>
                </c:pt>
                <c:pt idx="235">
                  <c:v>557</c:v>
                </c:pt>
                <c:pt idx="236">
                  <c:v>510</c:v>
                </c:pt>
                <c:pt idx="237">
                  <c:v>591</c:v>
                </c:pt>
                <c:pt idx="238">
                  <c:v>571</c:v>
                </c:pt>
                <c:pt idx="239">
                  <c:v>638</c:v>
                </c:pt>
                <c:pt idx="240">
                  <c:v>503</c:v>
                </c:pt>
                <c:pt idx="241">
                  <c:v>504</c:v>
                </c:pt>
                <c:pt idx="242">
                  <c:v>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95-45C4-A072-33851BB73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592336"/>
        <c:axId val="1469697824"/>
      </c:scatterChart>
      <c:valAx>
        <c:axId val="25459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697824"/>
        <c:crosses val="autoZero"/>
        <c:crossBetween val="midCat"/>
      </c:valAx>
      <c:valAx>
        <c:axId val="14696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459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888101487314086"/>
                  <c:y val="-0.489827209098862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シミュレーション用!$B$5:$B$247</c:f>
              <c:numCache>
                <c:formatCode>"¥"#,##0_);[Red]\("¥"#,##0\)</c:formatCode>
                <c:ptCount val="243"/>
              </c:numCache>
            </c:numRef>
          </c:xVal>
          <c:yVal>
            <c:numRef>
              <c:f>シミュレーション用!$C$5:$C$247</c:f>
              <c:numCache>
                <c:formatCode>"¥"#,##0_);[Red]\("¥"#,##0\)</c:formatCode>
                <c:ptCount val="24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60-4BC6-824C-51DDDE59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664415"/>
        <c:axId val="765002255"/>
      </c:scatterChart>
      <c:valAx>
        <c:axId val="7986644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5002255"/>
        <c:crosses val="autoZero"/>
        <c:crossBetween val="midCat"/>
      </c:valAx>
      <c:valAx>
        <c:axId val="76500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6644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7.8734884412889519E-2"/>
                  <c:y val="-0.496439521568304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シミュレーション用!$R$5:$R$247</c:f>
              <c:numCache>
                <c:formatCode>"¥"#,##0_);[Red]\("¥"#,##0\)</c:formatCode>
                <c:ptCount val="2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</c:numCache>
            </c:numRef>
          </c:xVal>
          <c:yVal>
            <c:numRef>
              <c:f>シミュレーション用!$S$5:$S$247</c:f>
              <c:numCache>
                <c:formatCode>General</c:formatCode>
                <c:ptCount val="24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35-499D-8AD5-8848FD23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89631"/>
        <c:axId val="512393487"/>
      </c:scatterChart>
      <c:valAx>
        <c:axId val="37498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393487"/>
        <c:crosses val="autoZero"/>
        <c:crossBetween val="midCat"/>
      </c:valAx>
      <c:valAx>
        <c:axId val="51239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98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3820352050035431"/>
                  <c:y val="-0.526571786374046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シミュレーション用!$P$5:$P$247</c:f>
              <c:numCache>
                <c:formatCode>"¥"#,##0_);[Red]\("¥"#,##0\)</c:formatCode>
                <c:ptCount val="243"/>
              </c:numCache>
            </c:numRef>
          </c:xVal>
          <c:yVal>
            <c:numRef>
              <c:f>シミュレーション用!$Q$5:$Q$247</c:f>
              <c:numCache>
                <c:formatCode>General</c:formatCode>
                <c:ptCount val="24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60-4FE6-9767-DA0450F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592336"/>
        <c:axId val="1469697824"/>
      </c:scatterChart>
      <c:valAx>
        <c:axId val="25459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[Red]\(&quot;¥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9697824"/>
        <c:crosses val="autoZero"/>
        <c:crossBetween val="midCat"/>
      </c:valAx>
      <c:valAx>
        <c:axId val="146969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459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642664</xdr:colOff>
      <xdr:row>3</xdr:row>
      <xdr:rowOff>18831</xdr:rowOff>
    </xdr:from>
    <xdr:to>
      <xdr:col>10</xdr:col>
      <xdr:colOff>616388</xdr:colOff>
      <xdr:row>17</xdr:row>
      <xdr:rowOff>156341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882D1-2C25-E59C-5793-82108F166A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8387</xdr:colOff>
      <xdr:row>3</xdr:row>
      <xdr:rowOff>24201</xdr:rowOff>
    </xdr:from>
    <xdr:to>
      <xdr:col>26</xdr:col>
      <xdr:colOff>626614</xdr:colOff>
      <xdr:row>17</xdr:row>
      <xdr:rowOff>83628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3560D1D-506A-58BE-024D-F3C25A1451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20734</xdr:colOff>
      <xdr:row>40</xdr:row>
      <xdr:rowOff>21511</xdr:rowOff>
    </xdr:from>
    <xdr:to>
      <xdr:col>27</xdr:col>
      <xdr:colOff>82938</xdr:colOff>
      <xdr:row>54</xdr:row>
      <xdr:rowOff>43283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E370F05-BF97-2E72-A6E4-D6CD34499B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642664</xdr:colOff>
      <xdr:row>3</xdr:row>
      <xdr:rowOff>18831</xdr:rowOff>
    </xdr:from>
    <xdr:to>
      <xdr:col>10</xdr:col>
      <xdr:colOff>616388</xdr:colOff>
      <xdr:row>17</xdr:row>
      <xdr:rowOff>156341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27B2ACB-D984-478A-83F4-0E15D093D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8387</xdr:colOff>
      <xdr:row>3</xdr:row>
      <xdr:rowOff>24201</xdr:rowOff>
    </xdr:from>
    <xdr:to>
      <xdr:col>26</xdr:col>
      <xdr:colOff>626614</xdr:colOff>
      <xdr:row>17</xdr:row>
      <xdr:rowOff>83628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4BD36DF-DD8A-4BF3-B142-892DFA69D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20734</xdr:colOff>
      <xdr:row>40</xdr:row>
      <xdr:rowOff>21511</xdr:rowOff>
    </xdr:from>
    <xdr:to>
      <xdr:col>27</xdr:col>
      <xdr:colOff>82938</xdr:colOff>
      <xdr:row>54</xdr:row>
      <xdr:rowOff>43283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7B3E21A-D4D1-4DB9-A97A-6E5022519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912F-4786-48A5-AD92-78BD2EDDE577}">
  <dimension ref="A1:AJ247"/>
  <sheetViews>
    <sheetView tabSelected="1" zoomScale="73" zoomScaleNormal="100" workbookViewId="0"/>
  </sheetViews>
  <sheetFormatPr defaultRowHeight="15" x14ac:dyDescent="0.55000000000000004"/>
  <cols>
    <col min="1" max="1" width="12.08203125" style="2" customWidth="1"/>
    <col min="2" max="2" width="10.1640625" style="2" customWidth="1"/>
    <col min="3" max="3" width="11.6640625" style="2" customWidth="1"/>
    <col min="4" max="4" width="8.6640625" style="2"/>
    <col min="5" max="5" width="11.25" style="2" bestFit="1" customWidth="1"/>
    <col min="6" max="6" width="10.1640625" style="2" customWidth="1"/>
    <col min="7" max="7" width="9.75" style="2" customWidth="1"/>
    <col min="8" max="8" width="10.58203125" style="2" customWidth="1"/>
    <col min="9" max="10" width="8.9140625" style="2" bestFit="1" customWidth="1"/>
    <col min="11" max="11" width="8.08203125" style="2" customWidth="1"/>
    <col min="12" max="13" width="10.33203125" style="2" bestFit="1" customWidth="1"/>
    <col min="14" max="14" width="8.6640625" style="2"/>
    <col min="15" max="15" width="13.58203125" style="2" customWidth="1"/>
    <col min="16" max="16" width="11.25" style="2" bestFit="1" customWidth="1"/>
    <col min="17" max="17" width="9" style="2" bestFit="1" customWidth="1"/>
    <col min="18" max="19" width="11.33203125" style="2" customWidth="1"/>
    <col min="20" max="20" width="8.6640625" style="2"/>
    <col min="21" max="21" width="12.75" style="2" customWidth="1"/>
    <col min="22" max="22" width="6.83203125" style="2" customWidth="1"/>
    <col min="23" max="23" width="9.33203125" style="2" customWidth="1"/>
    <col min="24" max="24" width="9.25" style="2" customWidth="1"/>
    <col min="25" max="25" width="9.83203125" style="2" customWidth="1"/>
    <col min="26" max="27" width="8.83203125" style="2" bestFit="1" customWidth="1"/>
    <col min="28" max="28" width="10.25" style="2" bestFit="1" customWidth="1"/>
    <col min="29" max="29" width="8.83203125" style="2" bestFit="1" customWidth="1"/>
    <col min="30" max="30" width="8.6640625" style="2"/>
    <col min="31" max="31" width="20.1640625" style="2" customWidth="1"/>
    <col min="32" max="32" width="16.83203125" style="2" customWidth="1"/>
    <col min="33" max="33" width="11.58203125" style="2" customWidth="1"/>
    <col min="34" max="35" width="11.5" style="2" bestFit="1" customWidth="1"/>
    <col min="36" max="36" width="9.5" style="2" bestFit="1" customWidth="1"/>
    <col min="37" max="16384" width="8.6640625" style="2"/>
  </cols>
  <sheetData>
    <row r="1" spans="1:36" ht="24.5" x14ac:dyDescent="0.55000000000000004">
      <c r="A1" s="21" t="s">
        <v>6</v>
      </c>
      <c r="G1" s="2" t="s">
        <v>9</v>
      </c>
      <c r="O1" s="21" t="s">
        <v>7</v>
      </c>
      <c r="W1" s="2" t="s">
        <v>9</v>
      </c>
      <c r="AE1" s="21" t="s">
        <v>8</v>
      </c>
    </row>
    <row r="2" spans="1:36" x14ac:dyDescent="0.55000000000000004">
      <c r="A2" s="1"/>
      <c r="B2" s="1"/>
      <c r="C2" s="1"/>
    </row>
    <row r="3" spans="1:36" x14ac:dyDescent="0.55000000000000004">
      <c r="A3" s="3" t="s">
        <v>3</v>
      </c>
      <c r="B3" s="1"/>
      <c r="C3" s="1"/>
      <c r="E3" s="3" t="s">
        <v>4</v>
      </c>
      <c r="L3" s="3"/>
      <c r="O3" s="3" t="s">
        <v>10</v>
      </c>
      <c r="U3" s="3" t="s">
        <v>31</v>
      </c>
      <c r="AE3" s="3" t="s">
        <v>5</v>
      </c>
    </row>
    <row r="4" spans="1:36" x14ac:dyDescent="0.55000000000000004">
      <c r="A4" s="34" t="s">
        <v>0</v>
      </c>
      <c r="B4" s="34" t="s">
        <v>1</v>
      </c>
      <c r="C4" s="34" t="s">
        <v>2</v>
      </c>
      <c r="O4" s="33" t="s">
        <v>26</v>
      </c>
      <c r="P4" s="33" t="s">
        <v>27</v>
      </c>
      <c r="Q4" s="33" t="s">
        <v>28</v>
      </c>
      <c r="R4" s="33" t="s">
        <v>30</v>
      </c>
      <c r="S4" s="33" t="s">
        <v>29</v>
      </c>
      <c r="AE4" s="29"/>
      <c r="AF4" s="29"/>
      <c r="AG4" s="30" t="s">
        <v>83</v>
      </c>
      <c r="AH4" s="30" t="s">
        <v>84</v>
      </c>
      <c r="AI4" s="30" t="s">
        <v>85</v>
      </c>
    </row>
    <row r="5" spans="1:36" x14ac:dyDescent="0.55000000000000004">
      <c r="A5" s="23">
        <v>44896</v>
      </c>
      <c r="B5" s="24">
        <v>633894</v>
      </c>
      <c r="C5" s="24">
        <v>7503307</v>
      </c>
      <c r="O5" s="4">
        <v>44896</v>
      </c>
      <c r="P5" s="24">
        <v>633894</v>
      </c>
      <c r="Q5" s="25">
        <v>653</v>
      </c>
      <c r="R5" s="22">
        <f>P5*(S5/Q5)*4</f>
        <v>586327.68147013779</v>
      </c>
      <c r="S5" s="25">
        <v>151</v>
      </c>
      <c r="AD5" s="5"/>
      <c r="AE5" s="27" t="s">
        <v>56</v>
      </c>
      <c r="AF5" s="27" t="s">
        <v>57</v>
      </c>
      <c r="AG5" s="32">
        <v>20000000</v>
      </c>
      <c r="AH5" s="32">
        <v>20000000</v>
      </c>
      <c r="AI5" s="32">
        <v>20000000</v>
      </c>
      <c r="AJ5" s="6"/>
    </row>
    <row r="6" spans="1:36" x14ac:dyDescent="0.55000000000000004">
      <c r="A6" s="23">
        <v>44897</v>
      </c>
      <c r="B6" s="24">
        <v>442453</v>
      </c>
      <c r="C6" s="24">
        <v>5092733</v>
      </c>
      <c r="O6" s="4">
        <v>44897</v>
      </c>
      <c r="P6" s="24">
        <v>442453</v>
      </c>
      <c r="Q6" s="25">
        <v>471</v>
      </c>
      <c r="R6" s="22">
        <f t="shared" ref="R6:R69" si="0">P6*(S6/Q6)*4</f>
        <v>383271.38853503187</v>
      </c>
      <c r="S6" s="25">
        <v>102</v>
      </c>
      <c r="AD6" s="5"/>
      <c r="AE6" s="27" t="s">
        <v>58</v>
      </c>
      <c r="AF6" s="27" t="s">
        <v>57</v>
      </c>
      <c r="AG6" s="32">
        <v>13500000</v>
      </c>
      <c r="AH6" s="32">
        <v>15000000</v>
      </c>
      <c r="AI6" s="32">
        <v>16500000</v>
      </c>
      <c r="AJ6" s="6"/>
    </row>
    <row r="7" spans="1:36" x14ac:dyDescent="0.55000000000000004">
      <c r="A7" s="23">
        <v>44898</v>
      </c>
      <c r="B7" s="24">
        <v>469762</v>
      </c>
      <c r="C7" s="24">
        <v>5690925</v>
      </c>
      <c r="O7" s="4">
        <v>44898</v>
      </c>
      <c r="P7" s="24">
        <v>469762</v>
      </c>
      <c r="Q7" s="25">
        <v>493</v>
      </c>
      <c r="R7" s="22">
        <f t="shared" si="0"/>
        <v>396391.46450304257</v>
      </c>
      <c r="S7" s="25">
        <v>104</v>
      </c>
      <c r="AD7" s="5"/>
      <c r="AE7" s="27"/>
      <c r="AF7" s="27" t="s">
        <v>59</v>
      </c>
      <c r="AG7" s="15">
        <f>AG6/1.2</f>
        <v>11250000</v>
      </c>
      <c r="AH7" s="15">
        <f t="shared" ref="AH7:AI7" si="1">AH6/1.2</f>
        <v>12500000</v>
      </c>
      <c r="AI7" s="15">
        <f t="shared" si="1"/>
        <v>13750000</v>
      </c>
      <c r="AJ7" s="6"/>
    </row>
    <row r="8" spans="1:36" x14ac:dyDescent="0.55000000000000004">
      <c r="A8" s="23">
        <v>44899</v>
      </c>
      <c r="B8" s="24">
        <v>505306</v>
      </c>
      <c r="C8" s="24">
        <v>6400073</v>
      </c>
      <c r="O8" s="4">
        <v>44899</v>
      </c>
      <c r="P8" s="24">
        <v>505306</v>
      </c>
      <c r="Q8" s="25">
        <v>577</v>
      </c>
      <c r="R8" s="22">
        <f t="shared" si="0"/>
        <v>465897.38648180244</v>
      </c>
      <c r="S8" s="25">
        <v>133</v>
      </c>
      <c r="AD8" s="5"/>
      <c r="AE8" s="27"/>
      <c r="AF8" s="27" t="s">
        <v>2</v>
      </c>
      <c r="AG8" s="20">
        <f>VLOOKUP(AG6,$E$28:$F$38,2,TRUE)</f>
        <v>181020171.70479017</v>
      </c>
      <c r="AH8" s="20">
        <f t="shared" ref="AH8:AI8" si="2">VLOOKUP(AH6,$E$28:$F$38,2,TRUE)</f>
        <v>187341802.64425969</v>
      </c>
      <c r="AI8" s="20">
        <f t="shared" si="2"/>
        <v>193060413.4325192</v>
      </c>
      <c r="AJ8" s="6"/>
    </row>
    <row r="9" spans="1:36" x14ac:dyDescent="0.55000000000000004">
      <c r="A9" s="23">
        <v>44900</v>
      </c>
      <c r="B9" s="24">
        <v>426749</v>
      </c>
      <c r="C9" s="24">
        <v>5218138</v>
      </c>
      <c r="O9" s="4">
        <v>44900</v>
      </c>
      <c r="P9" s="24">
        <v>426749</v>
      </c>
      <c r="Q9" s="25">
        <v>448</v>
      </c>
      <c r="R9" s="22">
        <f t="shared" si="0"/>
        <v>346733.5625</v>
      </c>
      <c r="S9" s="25">
        <v>91</v>
      </c>
      <c r="AD9" s="5"/>
      <c r="AE9" s="27"/>
      <c r="AF9" s="27" t="s">
        <v>60</v>
      </c>
      <c r="AG9" s="19">
        <f>AG8/AG6</f>
        <v>13.408901607762235</v>
      </c>
      <c r="AH9" s="19">
        <f t="shared" ref="AH9:AI9" si="3">AH8/AH6</f>
        <v>12.489453509617313</v>
      </c>
      <c r="AI9" s="19">
        <f t="shared" si="3"/>
        <v>11.700631117122375</v>
      </c>
      <c r="AJ9" s="6"/>
    </row>
    <row r="10" spans="1:36" x14ac:dyDescent="0.55000000000000004">
      <c r="A10" s="23">
        <v>44901</v>
      </c>
      <c r="B10" s="24">
        <v>482468</v>
      </c>
      <c r="C10" s="24">
        <v>7417623</v>
      </c>
      <c r="O10" s="4">
        <v>44901</v>
      </c>
      <c r="P10" s="24">
        <v>482468</v>
      </c>
      <c r="Q10" s="25">
        <v>617</v>
      </c>
      <c r="R10" s="22">
        <f t="shared" si="0"/>
        <v>328422.30145867099</v>
      </c>
      <c r="S10" s="25">
        <v>105</v>
      </c>
      <c r="AD10" s="5"/>
      <c r="AE10" s="27"/>
      <c r="AF10" s="27" t="s">
        <v>61</v>
      </c>
      <c r="AG10" s="28">
        <f>VLOOKUP(AG6,$U$64:$V$74,2,TRUE)</f>
        <v>15537.618560854859</v>
      </c>
      <c r="AH10" s="28">
        <f t="shared" ref="AH10:AI10" si="4">VLOOKUP(AH6,$U$64:$V$74,2,TRUE)</f>
        <v>16132.610464877725</v>
      </c>
      <c r="AI10" s="28">
        <f t="shared" si="4"/>
        <v>16670.846112268704</v>
      </c>
      <c r="AJ10" s="6"/>
    </row>
    <row r="11" spans="1:36" x14ac:dyDescent="0.55000000000000004">
      <c r="A11" s="23">
        <v>44902</v>
      </c>
      <c r="B11" s="24">
        <v>582863</v>
      </c>
      <c r="C11" s="24">
        <v>6861210</v>
      </c>
      <c r="O11" s="4">
        <v>44902</v>
      </c>
      <c r="P11" s="24">
        <v>582863</v>
      </c>
      <c r="Q11" s="25">
        <v>598</v>
      </c>
      <c r="R11" s="22">
        <f t="shared" si="0"/>
        <v>549723.63210702338</v>
      </c>
      <c r="S11" s="25">
        <v>141</v>
      </c>
      <c r="AD11" s="5"/>
      <c r="AE11" s="27"/>
      <c r="AF11" s="27" t="s">
        <v>62</v>
      </c>
      <c r="AG11" s="28">
        <f>(AG8*0.16)/AG18</f>
        <v>4455.881149656374</v>
      </c>
      <c r="AH11" s="28">
        <f t="shared" ref="AH11:AI11" si="5">(AH8*0.16)/AH18</f>
        <v>4611.4905266279311</v>
      </c>
      <c r="AI11" s="28">
        <f t="shared" si="5"/>
        <v>4752.2563306466263</v>
      </c>
      <c r="AJ11" s="6"/>
    </row>
    <row r="12" spans="1:36" x14ac:dyDescent="0.55000000000000004">
      <c r="A12" s="23">
        <v>44903</v>
      </c>
      <c r="B12" s="24">
        <v>439091</v>
      </c>
      <c r="C12" s="24">
        <v>5210536</v>
      </c>
      <c r="O12" s="4">
        <v>44903</v>
      </c>
      <c r="P12" s="24">
        <v>439091</v>
      </c>
      <c r="Q12" s="25">
        <v>459</v>
      </c>
      <c r="R12" s="22">
        <f t="shared" si="0"/>
        <v>417088.61873638345</v>
      </c>
      <c r="S12" s="25">
        <v>109</v>
      </c>
      <c r="AD12" s="5"/>
      <c r="AE12" s="27"/>
      <c r="AF12" s="27" t="s">
        <v>63</v>
      </c>
      <c r="AG12" s="28">
        <f>AG10/1.1</f>
        <v>14125.107782595325</v>
      </c>
      <c r="AH12" s="28">
        <f t="shared" ref="AH12:AI12" si="6">AH10/1.1</f>
        <v>14666.009513525203</v>
      </c>
      <c r="AI12" s="28">
        <f t="shared" si="6"/>
        <v>15155.314647517003</v>
      </c>
      <c r="AJ12" s="6"/>
    </row>
    <row r="13" spans="1:36" x14ac:dyDescent="0.55000000000000004">
      <c r="A13" s="23">
        <v>44904</v>
      </c>
      <c r="B13" s="24">
        <v>428126</v>
      </c>
      <c r="C13" s="24">
        <v>4759164</v>
      </c>
      <c r="O13" s="4">
        <v>44904</v>
      </c>
      <c r="P13" s="24">
        <v>428126</v>
      </c>
      <c r="Q13" s="25">
        <v>424</v>
      </c>
      <c r="R13" s="22">
        <f t="shared" si="0"/>
        <v>339269.66037735849</v>
      </c>
      <c r="S13" s="25">
        <v>84</v>
      </c>
      <c r="AD13" s="5"/>
      <c r="AE13" s="27"/>
      <c r="AF13" s="27" t="s">
        <v>64</v>
      </c>
      <c r="AG13" s="28">
        <f>AG11/1.2</f>
        <v>3713.2342913803118</v>
      </c>
      <c r="AH13" s="28">
        <f t="shared" ref="AH13:AI13" si="7">AH11/1.2</f>
        <v>3842.9087721899427</v>
      </c>
      <c r="AI13" s="28">
        <f t="shared" si="7"/>
        <v>3960.2136088721886</v>
      </c>
      <c r="AJ13" s="6"/>
    </row>
    <row r="14" spans="1:36" x14ac:dyDescent="0.55000000000000004">
      <c r="A14" s="23">
        <v>44905</v>
      </c>
      <c r="B14" s="24">
        <v>492101</v>
      </c>
      <c r="C14" s="24">
        <v>5597858</v>
      </c>
      <c r="O14" s="4">
        <v>44905</v>
      </c>
      <c r="P14" s="24">
        <v>492101</v>
      </c>
      <c r="Q14" s="25">
        <v>519</v>
      </c>
      <c r="R14" s="22">
        <f t="shared" si="0"/>
        <v>356512.47784200386</v>
      </c>
      <c r="S14" s="25">
        <v>94</v>
      </c>
      <c r="AD14" s="5"/>
      <c r="AE14" s="27" t="s">
        <v>65</v>
      </c>
      <c r="AF14" s="27" t="s">
        <v>57</v>
      </c>
      <c r="AG14" s="15">
        <f>AG5-AG6</f>
        <v>6500000</v>
      </c>
      <c r="AH14" s="15">
        <f t="shared" ref="AH14:AI14" si="8">AH5-AH6</f>
        <v>5000000</v>
      </c>
      <c r="AI14" s="15">
        <f t="shared" si="8"/>
        <v>3500000</v>
      </c>
      <c r="AJ14" s="6"/>
    </row>
    <row r="15" spans="1:36" x14ac:dyDescent="0.55000000000000004">
      <c r="A15" s="23">
        <v>44906</v>
      </c>
      <c r="B15" s="24">
        <v>515660</v>
      </c>
      <c r="C15" s="24">
        <v>6637617</v>
      </c>
      <c r="O15" s="4">
        <v>44906</v>
      </c>
      <c r="P15" s="24">
        <v>515660</v>
      </c>
      <c r="Q15" s="25">
        <v>625</v>
      </c>
      <c r="R15" s="22">
        <f t="shared" si="0"/>
        <v>544536.96000000008</v>
      </c>
      <c r="S15" s="25">
        <v>165</v>
      </c>
      <c r="AD15" s="5"/>
      <c r="AE15" s="27"/>
      <c r="AF15" s="27" t="s">
        <v>59</v>
      </c>
      <c r="AG15" s="15">
        <f>AG14/1.2</f>
        <v>5416666.666666667</v>
      </c>
      <c r="AH15" s="15">
        <f t="shared" ref="AH15:AI15" si="9">AH14/1.2</f>
        <v>4166666.666666667</v>
      </c>
      <c r="AI15" s="15">
        <f t="shared" si="9"/>
        <v>2916666.666666667</v>
      </c>
      <c r="AJ15" s="6"/>
    </row>
    <row r="16" spans="1:36" x14ac:dyDescent="0.55000000000000004">
      <c r="A16" s="23">
        <v>44907</v>
      </c>
      <c r="B16" s="24">
        <v>328234</v>
      </c>
      <c r="C16" s="24">
        <v>5589300</v>
      </c>
      <c r="O16" s="4">
        <v>44907</v>
      </c>
      <c r="P16" s="24">
        <v>328234</v>
      </c>
      <c r="Q16" s="25">
        <v>507</v>
      </c>
      <c r="R16" s="22">
        <f t="shared" si="0"/>
        <v>297805.99605522683</v>
      </c>
      <c r="S16" s="25">
        <v>115</v>
      </c>
      <c r="AD16" s="5"/>
      <c r="AE16" s="27"/>
      <c r="AF16" s="27" t="s">
        <v>66</v>
      </c>
      <c r="AG16" s="15">
        <f>AG14/AG17</f>
        <v>2892.2402653918202</v>
      </c>
      <c r="AH16" s="15">
        <f t="shared" ref="AH16:AI16" si="10">AH14/AH17</f>
        <v>2876.6971221594299</v>
      </c>
      <c r="AI16" s="15">
        <f t="shared" si="10"/>
        <v>3346.8966848266919</v>
      </c>
      <c r="AJ16" s="6"/>
    </row>
    <row r="17" spans="1:36" x14ac:dyDescent="0.55000000000000004">
      <c r="A17" s="23">
        <v>44908</v>
      </c>
      <c r="B17" s="24">
        <v>353826</v>
      </c>
      <c r="C17" s="24">
        <v>7180200</v>
      </c>
      <c r="O17" s="4">
        <v>44908</v>
      </c>
      <c r="P17" s="24">
        <v>353826</v>
      </c>
      <c r="Q17" s="25">
        <v>544</v>
      </c>
      <c r="R17" s="22">
        <f t="shared" si="0"/>
        <v>278377.8088235294</v>
      </c>
      <c r="S17" s="25">
        <v>107</v>
      </c>
      <c r="AD17" s="5"/>
      <c r="AE17" s="27"/>
      <c r="AF17" s="27" t="s">
        <v>67</v>
      </c>
      <c r="AG17" s="35">
        <f>($W$23*LN(AG14/30)-$X$23)*30</f>
        <v>2247.3928178713832</v>
      </c>
      <c r="AH17" s="35">
        <f>($W$23*LN(AH14/30)-$X$23)*30</f>
        <v>1738.1044259003136</v>
      </c>
      <c r="AI17" s="35">
        <f>($W$23*LN(AI14/30)-$X$23)*30</f>
        <v>1045.7448584736449</v>
      </c>
      <c r="AJ17" s="6"/>
    </row>
    <row r="18" spans="1:36" x14ac:dyDescent="0.55000000000000004">
      <c r="A18" s="23">
        <v>44909</v>
      </c>
      <c r="B18" s="24">
        <v>410125</v>
      </c>
      <c r="C18" s="24">
        <v>5069315</v>
      </c>
      <c r="O18" s="4">
        <v>44909</v>
      </c>
      <c r="P18" s="24">
        <v>410125</v>
      </c>
      <c r="Q18" s="25">
        <v>502</v>
      </c>
      <c r="R18" s="22">
        <f t="shared" si="0"/>
        <v>343132.47011952195</v>
      </c>
      <c r="S18" s="25">
        <v>105</v>
      </c>
      <c r="AD18" s="5"/>
      <c r="AE18" s="27"/>
      <c r="AF18" s="27" t="s">
        <v>68</v>
      </c>
      <c r="AG18" s="32">
        <v>6500</v>
      </c>
      <c r="AH18" s="32">
        <v>6500</v>
      </c>
      <c r="AI18" s="32">
        <v>6500</v>
      </c>
      <c r="AJ18" s="6"/>
    </row>
    <row r="19" spans="1:36" x14ac:dyDescent="0.55000000000000004">
      <c r="A19" s="23">
        <v>44910</v>
      </c>
      <c r="B19" s="24">
        <v>368788</v>
      </c>
      <c r="C19" s="24">
        <v>5251534</v>
      </c>
      <c r="O19" s="4">
        <v>44910</v>
      </c>
      <c r="P19" s="24">
        <v>368788</v>
      </c>
      <c r="Q19" s="25">
        <v>471</v>
      </c>
      <c r="R19" s="22">
        <f t="shared" si="0"/>
        <v>347647.28662420384</v>
      </c>
      <c r="S19" s="25">
        <v>111</v>
      </c>
      <c r="AD19" s="5"/>
      <c r="AE19" s="27"/>
      <c r="AF19" s="27" t="s">
        <v>69</v>
      </c>
      <c r="AG19" s="15">
        <f>AG17*AG18</f>
        <v>14608053.316163991</v>
      </c>
      <c r="AH19" s="15">
        <f t="shared" ref="AH19:AI19" si="11">AH17*AH18</f>
        <v>11297678.768352037</v>
      </c>
      <c r="AI19" s="15">
        <f t="shared" si="11"/>
        <v>6797341.5800786912</v>
      </c>
      <c r="AJ19" s="6"/>
    </row>
    <row r="20" spans="1:36" x14ac:dyDescent="0.55000000000000004">
      <c r="A20" s="23">
        <v>44911</v>
      </c>
      <c r="B20" s="24">
        <v>382740</v>
      </c>
      <c r="C20" s="24">
        <v>5210153</v>
      </c>
      <c r="E20" s="2" t="s">
        <v>14</v>
      </c>
      <c r="G20" s="7"/>
      <c r="H20" s="7"/>
      <c r="O20" s="4">
        <v>44911</v>
      </c>
      <c r="P20" s="24">
        <v>382740</v>
      </c>
      <c r="Q20" s="25">
        <v>521</v>
      </c>
      <c r="R20" s="22">
        <f t="shared" si="0"/>
        <v>423144.41458733205</v>
      </c>
      <c r="S20" s="25">
        <v>144</v>
      </c>
      <c r="U20" s="2" t="s">
        <v>32</v>
      </c>
      <c r="AD20" s="5"/>
      <c r="AE20" s="27"/>
      <c r="AF20" s="27" t="s">
        <v>70</v>
      </c>
      <c r="AG20" s="19">
        <f>AG19/AG14</f>
        <v>2.2473928178713831</v>
      </c>
      <c r="AH20" s="19">
        <f t="shared" ref="AH20:AI20" si="12">AH19/AH14</f>
        <v>2.2595357536704075</v>
      </c>
      <c r="AI20" s="19">
        <f t="shared" si="12"/>
        <v>1.9420975943081975</v>
      </c>
      <c r="AJ20" s="6"/>
    </row>
    <row r="21" spans="1:36" ht="18" customHeight="1" x14ac:dyDescent="0.55000000000000004">
      <c r="A21" s="23">
        <v>44912</v>
      </c>
      <c r="B21" s="24">
        <v>454608</v>
      </c>
      <c r="C21" s="24">
        <v>5498132</v>
      </c>
      <c r="G21" s="7"/>
      <c r="H21" s="7"/>
      <c r="I21" s="12"/>
      <c r="O21" s="4">
        <v>44912</v>
      </c>
      <c r="P21" s="24">
        <v>454608</v>
      </c>
      <c r="Q21" s="25">
        <v>545</v>
      </c>
      <c r="R21" s="22">
        <f t="shared" si="0"/>
        <v>460447.0018348624</v>
      </c>
      <c r="S21" s="25">
        <v>138</v>
      </c>
      <c r="AD21" s="5"/>
      <c r="AE21" s="31" t="s">
        <v>86</v>
      </c>
      <c r="AF21" s="27" t="s">
        <v>71</v>
      </c>
      <c r="AG21" s="15">
        <f>AG8+AG19</f>
        <v>195628225.02095416</v>
      </c>
      <c r="AH21" s="15">
        <f t="shared" ref="AH21:AI21" si="13">AH8+AH19</f>
        <v>198639481.41261172</v>
      </c>
      <c r="AI21" s="15">
        <f t="shared" si="13"/>
        <v>199857755.01259789</v>
      </c>
      <c r="AJ21" s="6"/>
    </row>
    <row r="22" spans="1:36" x14ac:dyDescent="0.55000000000000004">
      <c r="A22" s="23">
        <v>44913</v>
      </c>
      <c r="B22" s="24">
        <v>454780</v>
      </c>
      <c r="C22" s="24">
        <v>6911761</v>
      </c>
      <c r="E22" s="5"/>
      <c r="F22" s="10"/>
      <c r="G22" s="9" t="s">
        <v>12</v>
      </c>
      <c r="H22" s="9" t="s">
        <v>13</v>
      </c>
      <c r="I22" s="13"/>
      <c r="O22" s="4">
        <v>44913</v>
      </c>
      <c r="P22" s="24">
        <v>454780</v>
      </c>
      <c r="Q22" s="25">
        <v>665</v>
      </c>
      <c r="R22" s="22">
        <f t="shared" si="0"/>
        <v>544368.24060150376</v>
      </c>
      <c r="S22" s="25">
        <v>199</v>
      </c>
      <c r="V22" s="10"/>
      <c r="W22" s="9" t="s">
        <v>12</v>
      </c>
      <c r="X22" s="9" t="s">
        <v>13</v>
      </c>
      <c r="AD22" s="5"/>
      <c r="AE22" s="27"/>
      <c r="AF22" s="27" t="s">
        <v>72</v>
      </c>
      <c r="AG22" s="32">
        <v>198000000</v>
      </c>
      <c r="AH22" s="32">
        <v>198000000</v>
      </c>
      <c r="AI22" s="32">
        <v>198000000</v>
      </c>
      <c r="AJ22" s="6"/>
    </row>
    <row r="23" spans="1:36" x14ac:dyDescent="0.55000000000000004">
      <c r="A23" s="23">
        <v>44914</v>
      </c>
      <c r="B23" s="24">
        <v>374646</v>
      </c>
      <c r="C23" s="24">
        <v>4835302</v>
      </c>
      <c r="E23" s="5"/>
      <c r="F23" s="9" t="s">
        <v>11</v>
      </c>
      <c r="G23" s="11">
        <f>2000000</f>
        <v>2000000</v>
      </c>
      <c r="H23" s="11">
        <f>20000000</f>
        <v>20000000</v>
      </c>
      <c r="I23" s="6"/>
      <c r="O23" s="4">
        <v>44914</v>
      </c>
      <c r="P23" s="24">
        <v>374646</v>
      </c>
      <c r="Q23" s="25">
        <v>483</v>
      </c>
      <c r="R23" s="22">
        <f t="shared" si="0"/>
        <v>406448.24844720494</v>
      </c>
      <c r="S23" s="25">
        <v>131</v>
      </c>
      <c r="V23" s="9" t="s">
        <v>11</v>
      </c>
      <c r="W23" s="11">
        <f>64.705</f>
        <v>64.704999999999998</v>
      </c>
      <c r="X23" s="11">
        <v>720.06</v>
      </c>
      <c r="AD23" s="5"/>
      <c r="AE23" s="27"/>
      <c r="AF23" s="27" t="s">
        <v>73</v>
      </c>
      <c r="AG23" s="15">
        <f>AG21-AG22</f>
        <v>-2371774.9790458381</v>
      </c>
      <c r="AH23" s="15">
        <f t="shared" ref="AH23:AI23" si="14">AH21-AH22</f>
        <v>639481.41261172295</v>
      </c>
      <c r="AI23" s="15">
        <f t="shared" si="14"/>
        <v>1857755.0125978887</v>
      </c>
      <c r="AJ23" s="6"/>
    </row>
    <row r="24" spans="1:36" x14ac:dyDescent="0.55000000000000004">
      <c r="A24" s="23">
        <v>44915</v>
      </c>
      <c r="B24" s="24">
        <v>380393</v>
      </c>
      <c r="C24" s="24">
        <v>5293282</v>
      </c>
      <c r="F24" s="8"/>
      <c r="G24" s="8"/>
      <c r="H24" s="8"/>
      <c r="O24" s="4">
        <v>44915</v>
      </c>
      <c r="P24" s="24">
        <v>380393</v>
      </c>
      <c r="Q24" s="25">
        <v>531</v>
      </c>
      <c r="R24" s="22">
        <f t="shared" si="0"/>
        <v>472804.85875706217</v>
      </c>
      <c r="S24" s="25">
        <v>165</v>
      </c>
      <c r="AD24" s="5"/>
      <c r="AE24" s="27"/>
      <c r="AF24" s="27" t="s">
        <v>74</v>
      </c>
      <c r="AG24" s="36">
        <f>AG21/AG22</f>
        <v>0.98802133848966744</v>
      </c>
      <c r="AH24" s="36">
        <f t="shared" ref="AH24:AI24" si="15">AH21/AH22</f>
        <v>1.0032297041040996</v>
      </c>
      <c r="AI24" s="36">
        <f t="shared" si="15"/>
        <v>1.0093826010737268</v>
      </c>
      <c r="AJ24" s="6"/>
    </row>
    <row r="25" spans="1:36" x14ac:dyDescent="0.55000000000000004">
      <c r="A25" s="23">
        <v>44916</v>
      </c>
      <c r="B25" s="24">
        <v>408904</v>
      </c>
      <c r="C25" s="24">
        <v>6452266</v>
      </c>
      <c r="E25" s="2" t="s">
        <v>15</v>
      </c>
      <c r="O25" s="4">
        <v>44916</v>
      </c>
      <c r="P25" s="24">
        <v>408904</v>
      </c>
      <c r="Q25" s="25">
        <v>584</v>
      </c>
      <c r="R25" s="22">
        <f t="shared" si="0"/>
        <v>462117.53424657538</v>
      </c>
      <c r="S25" s="25">
        <v>165</v>
      </c>
      <c r="U25" s="2" t="s">
        <v>33</v>
      </c>
      <c r="AD25" s="5"/>
      <c r="AE25" s="27" t="s">
        <v>75</v>
      </c>
      <c r="AF25" s="27" t="s">
        <v>76</v>
      </c>
      <c r="AG25" s="37">
        <v>0.3</v>
      </c>
      <c r="AH25" s="37">
        <v>0.3</v>
      </c>
      <c r="AI25" s="37">
        <v>0.3</v>
      </c>
      <c r="AJ25" s="6"/>
    </row>
    <row r="26" spans="1:36" x14ac:dyDescent="0.55000000000000004">
      <c r="A26" s="23">
        <v>44917</v>
      </c>
      <c r="B26" s="24">
        <v>355316</v>
      </c>
      <c r="C26" s="24">
        <v>5750670</v>
      </c>
      <c r="E26" s="7"/>
      <c r="F26" s="7"/>
      <c r="G26" s="7"/>
      <c r="H26" s="7"/>
      <c r="I26" s="7"/>
      <c r="J26" s="7"/>
      <c r="K26" s="7"/>
      <c r="L26" s="7"/>
      <c r="M26" s="7"/>
      <c r="O26" s="4">
        <v>44917</v>
      </c>
      <c r="P26" s="24">
        <v>355316</v>
      </c>
      <c r="Q26" s="25">
        <v>553</v>
      </c>
      <c r="R26" s="22">
        <f t="shared" si="0"/>
        <v>380374.45207956602</v>
      </c>
      <c r="S26" s="25">
        <v>148</v>
      </c>
      <c r="AD26" s="5"/>
      <c r="AE26" s="27"/>
      <c r="AF26" s="27" t="s">
        <v>77</v>
      </c>
      <c r="AG26" s="28">
        <f>(AG13+AG17)*AG25</f>
        <v>1788.1881327755084</v>
      </c>
      <c r="AH26" s="28">
        <f t="shared" ref="AH26:AI26" si="16">(AH13+AH17)*AH25</f>
        <v>1674.3039594270767</v>
      </c>
      <c r="AI26" s="28">
        <f t="shared" si="16"/>
        <v>1501.78754020375</v>
      </c>
      <c r="AJ26" s="6"/>
    </row>
    <row r="27" spans="1:36" x14ac:dyDescent="0.55000000000000004">
      <c r="A27" s="23">
        <v>44918</v>
      </c>
      <c r="B27" s="24">
        <v>303640</v>
      </c>
      <c r="C27" s="24">
        <v>4908059</v>
      </c>
      <c r="D27" s="5"/>
      <c r="E27" s="14" t="s">
        <v>16</v>
      </c>
      <c r="F27" s="14" t="s">
        <v>17</v>
      </c>
      <c r="G27" s="14" t="s">
        <v>18</v>
      </c>
      <c r="H27" s="14" t="s">
        <v>20</v>
      </c>
      <c r="I27" s="14" t="s">
        <v>19</v>
      </c>
      <c r="J27" s="14" t="s">
        <v>21</v>
      </c>
      <c r="K27" s="14" t="s">
        <v>22</v>
      </c>
      <c r="L27" s="14" t="s">
        <v>23</v>
      </c>
      <c r="M27" s="14" t="s">
        <v>24</v>
      </c>
      <c r="N27" s="6"/>
      <c r="O27" s="4">
        <v>44918</v>
      </c>
      <c r="P27" s="24">
        <v>303640</v>
      </c>
      <c r="Q27" s="25">
        <v>495</v>
      </c>
      <c r="R27" s="22">
        <f t="shared" si="0"/>
        <v>235551.0303030303</v>
      </c>
      <c r="S27" s="25">
        <v>96</v>
      </c>
      <c r="U27" s="26" t="s">
        <v>34</v>
      </c>
      <c r="V27" s="26" t="s">
        <v>35</v>
      </c>
      <c r="W27" s="26" t="s">
        <v>36</v>
      </c>
      <c r="X27" s="26" t="s">
        <v>37</v>
      </c>
      <c r="Y27" s="26" t="s">
        <v>38</v>
      </c>
      <c r="Z27" s="26" t="s">
        <v>39</v>
      </c>
      <c r="AA27" s="26" t="s">
        <v>40</v>
      </c>
      <c r="AB27" s="26" t="s">
        <v>41</v>
      </c>
      <c r="AC27" s="26" t="s">
        <v>42</v>
      </c>
      <c r="AD27" s="5"/>
      <c r="AE27" s="27"/>
      <c r="AF27" s="27" t="s">
        <v>78</v>
      </c>
      <c r="AG27" s="32">
        <v>30000</v>
      </c>
      <c r="AH27" s="32">
        <v>30000</v>
      </c>
      <c r="AI27" s="32">
        <v>30000</v>
      </c>
      <c r="AJ27" s="6"/>
    </row>
    <row r="28" spans="1:36" x14ac:dyDescent="0.55000000000000004">
      <c r="A28" s="23">
        <v>44919</v>
      </c>
      <c r="B28" s="24">
        <v>308478</v>
      </c>
      <c r="C28" s="24">
        <v>5813150</v>
      </c>
      <c r="D28" s="5"/>
      <c r="E28" s="15">
        <f>G28*30</f>
        <v>13500000</v>
      </c>
      <c r="F28" s="16">
        <f>H28*30</f>
        <v>181020171.70479017</v>
      </c>
      <c r="G28" s="17">
        <v>450000</v>
      </c>
      <c r="H28" s="16">
        <f>IFERROR($G$23*LN(G28)-$H$23,"")</f>
        <v>6034005.7234930061</v>
      </c>
      <c r="I28" s="18" t="s">
        <v>25</v>
      </c>
      <c r="J28" s="19">
        <f>H28/G28</f>
        <v>13.408901607762235</v>
      </c>
      <c r="K28" s="18" t="s">
        <v>25</v>
      </c>
      <c r="L28" s="18" t="s">
        <v>25</v>
      </c>
      <c r="M28" s="18" t="s">
        <v>25</v>
      </c>
      <c r="N28" s="6"/>
      <c r="O28" s="4">
        <v>44919</v>
      </c>
      <c r="P28" s="24">
        <v>308478</v>
      </c>
      <c r="Q28" s="25">
        <v>463</v>
      </c>
      <c r="R28" s="22">
        <f t="shared" si="0"/>
        <v>205207.82721382289</v>
      </c>
      <c r="S28" s="25">
        <v>77</v>
      </c>
      <c r="T28" s="5"/>
      <c r="U28" s="15">
        <f>W28*30</f>
        <v>3000000</v>
      </c>
      <c r="V28" s="28">
        <f>X28*30</f>
        <v>746.51526632696118</v>
      </c>
      <c r="W28" s="17">
        <v>100000</v>
      </c>
      <c r="X28" s="28">
        <f>IFERROR($W$23*LN(W28)-$X$23,"")</f>
        <v>24.883842210898706</v>
      </c>
      <c r="Y28" s="27" t="s">
        <v>43</v>
      </c>
      <c r="Z28" s="20">
        <f>IFERROR(W28/X28,"")</f>
        <v>4018.6720021959341</v>
      </c>
      <c r="AA28" s="27" t="s">
        <v>43</v>
      </c>
      <c r="AB28" s="27" t="s">
        <v>43</v>
      </c>
      <c r="AC28" s="27" t="s">
        <v>43</v>
      </c>
      <c r="AD28" s="13"/>
      <c r="AE28" s="27"/>
      <c r="AF28" s="27" t="s">
        <v>79</v>
      </c>
      <c r="AG28" s="20">
        <f>AG27*AG26</f>
        <v>53645643.983265251</v>
      </c>
      <c r="AH28" s="20">
        <f t="shared" ref="AH28:AI28" si="17">AH27*AH26</f>
        <v>50229118.782812305</v>
      </c>
      <c r="AI28" s="20">
        <f t="shared" si="17"/>
        <v>45053626.206112504</v>
      </c>
      <c r="AJ28" s="6"/>
    </row>
    <row r="29" spans="1:36" x14ac:dyDescent="0.55000000000000004">
      <c r="A29" s="23">
        <v>44920</v>
      </c>
      <c r="B29" s="24">
        <v>333528</v>
      </c>
      <c r="C29" s="24">
        <v>5501313</v>
      </c>
      <c r="D29" s="5"/>
      <c r="E29" s="15">
        <f t="shared" ref="E29:E38" si="18">G29*30</f>
        <v>15000000</v>
      </c>
      <c r="F29" s="16">
        <f t="shared" ref="F29:F38" si="19">H29*30</f>
        <v>187341802.64425969</v>
      </c>
      <c r="G29" s="17">
        <v>500000</v>
      </c>
      <c r="H29" s="16">
        <f t="shared" ref="H29:H38" si="20">IFERROR($G$23*LN(G29)-$H$23,"")</f>
        <v>6244726.7548086569</v>
      </c>
      <c r="I29" s="16">
        <f>IFERROR(H29-H28,"")</f>
        <v>210721.03131565079</v>
      </c>
      <c r="J29" s="19">
        <f t="shared" ref="J29:J38" si="21">H29/G29</f>
        <v>12.489453509617313</v>
      </c>
      <c r="K29" s="19">
        <f>IFERROR((H29-H28)/(G29-G28),"")</f>
        <v>4.2144206263130162</v>
      </c>
      <c r="L29" s="15">
        <f>E29-E28</f>
        <v>1500000</v>
      </c>
      <c r="M29" s="20">
        <f>I29*30</f>
        <v>6321630.9394695237</v>
      </c>
      <c r="N29" s="6"/>
      <c r="O29" s="4">
        <v>44920</v>
      </c>
      <c r="P29" s="24">
        <v>333528</v>
      </c>
      <c r="Q29" s="25">
        <v>489</v>
      </c>
      <c r="R29" s="22">
        <f t="shared" si="0"/>
        <v>264639.80368098163</v>
      </c>
      <c r="S29" s="25">
        <v>97</v>
      </c>
      <c r="T29" s="5"/>
      <c r="U29" s="15">
        <f t="shared" ref="U29:U37" si="22">W29*30</f>
        <v>4500000</v>
      </c>
      <c r="V29" s="28">
        <f t="shared" ref="V29:V38" si="23">X29*30</f>
        <v>1533.5838609311224</v>
      </c>
      <c r="W29" s="17">
        <v>150000</v>
      </c>
      <c r="X29" s="28">
        <f>IFERROR($W$23*LN(W29)-$X$23,"")</f>
        <v>51.119462031037415</v>
      </c>
      <c r="Y29" s="28">
        <f>IFERROR(X29-X28,"")</f>
        <v>26.235619820138709</v>
      </c>
      <c r="Z29" s="20">
        <f t="shared" ref="Z29:Z38" si="24">IFERROR(W29/X29,"")</f>
        <v>2934.3031800476856</v>
      </c>
      <c r="AA29" s="20">
        <f>IFERROR((W29-W28)/(X29-X28),"")</f>
        <v>1905.8059364627447</v>
      </c>
      <c r="AB29" s="15">
        <f>U29-U28</f>
        <v>1500000</v>
      </c>
      <c r="AC29" s="28">
        <f>V29-V28</f>
        <v>787.06859460416126</v>
      </c>
      <c r="AD29" s="13"/>
      <c r="AE29" s="27"/>
      <c r="AF29" s="27" t="s">
        <v>80</v>
      </c>
      <c r="AG29" s="15">
        <f>AG19+AG28</f>
        <v>68253697.299429238</v>
      </c>
      <c r="AH29" s="15">
        <f t="shared" ref="AH29:AI29" si="25">AH19+AH28</f>
        <v>61526797.551164344</v>
      </c>
      <c r="AI29" s="15">
        <f t="shared" si="25"/>
        <v>51850967.786191195</v>
      </c>
      <c r="AJ29" s="6"/>
    </row>
    <row r="30" spans="1:36" x14ac:dyDescent="0.55000000000000004">
      <c r="A30" s="23">
        <v>44921</v>
      </c>
      <c r="B30" s="24">
        <v>281792</v>
      </c>
      <c r="C30" s="24">
        <v>5318319</v>
      </c>
      <c r="D30" s="5"/>
      <c r="E30" s="15">
        <f t="shared" si="18"/>
        <v>16500000</v>
      </c>
      <c r="F30" s="16">
        <f t="shared" si="19"/>
        <v>193060413.4325192</v>
      </c>
      <c r="G30" s="17">
        <v>550000</v>
      </c>
      <c r="H30" s="16">
        <f t="shared" si="20"/>
        <v>6435347.1144173071</v>
      </c>
      <c r="I30" s="16">
        <f>IFERROR(H30-H29,"")</f>
        <v>190620.35960865021</v>
      </c>
      <c r="J30" s="19">
        <f t="shared" si="21"/>
        <v>11.700631117122377</v>
      </c>
      <c r="K30" s="19">
        <f t="shared" ref="K30:K38" si="26">IFERROR((H30-H29)/(G30-G29),"")</f>
        <v>3.8124071921730041</v>
      </c>
      <c r="L30" s="15">
        <f t="shared" ref="L30:L38" si="27">E30-E29</f>
        <v>1500000</v>
      </c>
      <c r="M30" s="20">
        <f t="shared" ref="M30:M38" si="28">I30*30</f>
        <v>5718610.7882595062</v>
      </c>
      <c r="N30" s="6"/>
      <c r="O30" s="4">
        <v>44921</v>
      </c>
      <c r="P30" s="24">
        <v>281792</v>
      </c>
      <c r="Q30" s="25">
        <v>536</v>
      </c>
      <c r="R30" s="22">
        <f t="shared" si="0"/>
        <v>195572.05970149254</v>
      </c>
      <c r="S30" s="25">
        <v>93</v>
      </c>
      <c r="T30" s="5"/>
      <c r="U30" s="15">
        <f t="shared" si="22"/>
        <v>6000000</v>
      </c>
      <c r="V30" s="28">
        <f t="shared" si="23"/>
        <v>2092.0179158708993</v>
      </c>
      <c r="W30" s="17">
        <v>200000</v>
      </c>
      <c r="X30" s="28">
        <f>IFERROR($W$23*LN(W30)-$X$23,"")</f>
        <v>69.733930529029976</v>
      </c>
      <c r="Y30" s="28">
        <f t="shared" ref="Y30:Y37" si="29">IFERROR(X30-X29,"")</f>
        <v>18.614468497992561</v>
      </c>
      <c r="Z30" s="20">
        <f t="shared" si="24"/>
        <v>2868.0442717443088</v>
      </c>
      <c r="AA30" s="20">
        <f t="shared" ref="AA30:AA38" si="30">IFERROR((W30-W29)/(X30-X29),"")</f>
        <v>2686.082603185374</v>
      </c>
      <c r="AB30" s="15">
        <f t="shared" ref="AB30:AB38" si="31">U30-U29</f>
        <v>1500000</v>
      </c>
      <c r="AC30" s="28">
        <f t="shared" ref="AC30:AC38" si="32">V30-V29</f>
        <v>558.43405493977684</v>
      </c>
      <c r="AD30" s="13"/>
      <c r="AE30" s="27"/>
      <c r="AF30" s="27" t="s">
        <v>81</v>
      </c>
      <c r="AG30" s="15">
        <f>AG8+AG29</f>
        <v>249273869.00421941</v>
      </c>
      <c r="AH30" s="15">
        <f t="shared" ref="AH30:AI30" si="33">AH8+AH29</f>
        <v>248868600.19542402</v>
      </c>
      <c r="AI30" s="15">
        <f t="shared" si="33"/>
        <v>244911381.21871039</v>
      </c>
      <c r="AJ30" s="6"/>
    </row>
    <row r="31" spans="1:36" x14ac:dyDescent="0.55000000000000004">
      <c r="A31" s="23">
        <v>44922</v>
      </c>
      <c r="B31" s="24">
        <v>271704</v>
      </c>
      <c r="C31" s="24">
        <v>5802663</v>
      </c>
      <c r="D31" s="5"/>
      <c r="E31" s="15">
        <f t="shared" si="18"/>
        <v>18000000</v>
      </c>
      <c r="F31" s="16">
        <f t="shared" si="19"/>
        <v>198281096.05189696</v>
      </c>
      <c r="G31" s="17">
        <v>600000</v>
      </c>
      <c r="H31" s="16">
        <f t="shared" si="20"/>
        <v>6609369.8683965653</v>
      </c>
      <c r="I31" s="16">
        <f>IFERROR(H31-H30,"")</f>
        <v>174022.75397925824</v>
      </c>
      <c r="J31" s="19">
        <f t="shared" si="21"/>
        <v>11.015616447327609</v>
      </c>
      <c r="K31" s="19">
        <f t="shared" si="26"/>
        <v>3.4804550795851648</v>
      </c>
      <c r="L31" s="15">
        <f t="shared" si="27"/>
        <v>1500000</v>
      </c>
      <c r="M31" s="20">
        <f t="shared" si="28"/>
        <v>5220682.6193777472</v>
      </c>
      <c r="N31" s="6"/>
      <c r="O31" s="4">
        <v>44922</v>
      </c>
      <c r="P31" s="24">
        <v>271704</v>
      </c>
      <c r="Q31" s="25">
        <v>491</v>
      </c>
      <c r="R31" s="22">
        <f t="shared" si="0"/>
        <v>194785.7596741344</v>
      </c>
      <c r="S31" s="25">
        <v>88</v>
      </c>
      <c r="T31" s="5"/>
      <c r="U31" s="15">
        <f t="shared" si="22"/>
        <v>7500000</v>
      </c>
      <c r="V31" s="28">
        <f t="shared" si="23"/>
        <v>2525.1730205044751</v>
      </c>
      <c r="W31" s="17">
        <v>250000</v>
      </c>
      <c r="X31" s="28">
        <f t="shared" ref="X31:X38" si="34">IFERROR($W$23*LN(W31)-$X$23,"")</f>
        <v>84.172434016815828</v>
      </c>
      <c r="Y31" s="28">
        <f t="shared" si="29"/>
        <v>14.438503487785852</v>
      </c>
      <c r="Z31" s="20">
        <f t="shared" si="24"/>
        <v>2970.0935100683369</v>
      </c>
      <c r="AA31" s="20">
        <f t="shared" si="30"/>
        <v>3462.9627677340068</v>
      </c>
      <c r="AB31" s="15">
        <f t="shared" si="31"/>
        <v>1500000</v>
      </c>
      <c r="AC31" s="28">
        <f t="shared" si="32"/>
        <v>433.15510463357577</v>
      </c>
      <c r="AD31" s="13"/>
      <c r="AE31" s="27"/>
      <c r="AF31" s="27" t="s">
        <v>82</v>
      </c>
      <c r="AG31" s="19">
        <f>(AG29+AG8)/(AG6+AG14)</f>
        <v>12.46369345021097</v>
      </c>
      <c r="AH31" s="19">
        <f t="shared" ref="AH31:AI31" si="35">(AH29+AH8)/(AH6+AH14)</f>
        <v>12.443430009771202</v>
      </c>
      <c r="AI31" s="19">
        <f t="shared" si="35"/>
        <v>12.245569060935519</v>
      </c>
      <c r="AJ31" s="6"/>
    </row>
    <row r="32" spans="1:36" x14ac:dyDescent="0.55000000000000004">
      <c r="A32" s="23">
        <v>44923</v>
      </c>
      <c r="B32" s="24">
        <v>258034</v>
      </c>
      <c r="C32" s="24">
        <v>4097556</v>
      </c>
      <c r="D32" s="5"/>
      <c r="E32" s="15">
        <f t="shared" si="18"/>
        <v>19500000</v>
      </c>
      <c r="F32" s="16">
        <f t="shared" si="19"/>
        <v>203083658.51230916</v>
      </c>
      <c r="G32" s="17">
        <v>650000</v>
      </c>
      <c r="H32" s="16">
        <f t="shared" si="20"/>
        <v>6769455.2837436385</v>
      </c>
      <c r="I32" s="16">
        <f t="shared" ref="I32:I38" si="36">IFERROR(H32-H31,"")</f>
        <v>160085.41534707323</v>
      </c>
      <c r="J32" s="19">
        <f t="shared" si="21"/>
        <v>10.414546590374828</v>
      </c>
      <c r="K32" s="19">
        <f t="shared" si="26"/>
        <v>3.2017083069414647</v>
      </c>
      <c r="L32" s="15">
        <f t="shared" si="27"/>
        <v>1500000</v>
      </c>
      <c r="M32" s="20">
        <f t="shared" si="28"/>
        <v>4802562.4604121968</v>
      </c>
      <c r="N32" s="6"/>
      <c r="O32" s="4">
        <v>44923</v>
      </c>
      <c r="P32" s="24">
        <v>258034</v>
      </c>
      <c r="Q32" s="25">
        <v>378</v>
      </c>
      <c r="R32" s="22">
        <f t="shared" si="0"/>
        <v>204788.88888888888</v>
      </c>
      <c r="S32" s="25">
        <v>75</v>
      </c>
      <c r="T32" s="5"/>
      <c r="U32" s="15">
        <f t="shared" si="22"/>
        <v>9000000</v>
      </c>
      <c r="V32" s="28">
        <f t="shared" si="23"/>
        <v>2879.0865104750605</v>
      </c>
      <c r="W32" s="17">
        <v>300000</v>
      </c>
      <c r="X32" s="28">
        <f t="shared" si="34"/>
        <v>95.969550349168685</v>
      </c>
      <c r="Y32" s="28">
        <f t="shared" si="29"/>
        <v>11.797116332352857</v>
      </c>
      <c r="Z32" s="20">
        <f t="shared" si="24"/>
        <v>3125.9915140635926</v>
      </c>
      <c r="AA32" s="20">
        <f t="shared" si="30"/>
        <v>4238.3238913121604</v>
      </c>
      <c r="AB32" s="15">
        <f t="shared" si="31"/>
        <v>1500000</v>
      </c>
      <c r="AC32" s="28">
        <f t="shared" si="32"/>
        <v>353.91348997058549</v>
      </c>
      <c r="AD32" s="6"/>
      <c r="AE32" s="8"/>
      <c r="AF32" s="8"/>
      <c r="AG32" s="8"/>
      <c r="AH32" s="8"/>
      <c r="AI32" s="8"/>
    </row>
    <row r="33" spans="1:30" x14ac:dyDescent="0.55000000000000004">
      <c r="A33" s="23">
        <v>44924</v>
      </c>
      <c r="B33" s="24">
        <v>304702</v>
      </c>
      <c r="C33" s="24">
        <v>3835011</v>
      </c>
      <c r="D33" s="5"/>
      <c r="E33" s="15">
        <f t="shared" si="18"/>
        <v>21000000</v>
      </c>
      <c r="F33" s="16">
        <f t="shared" si="19"/>
        <v>207530136.84153256</v>
      </c>
      <c r="G33" s="17">
        <v>700000</v>
      </c>
      <c r="H33" s="16">
        <f t="shared" si="20"/>
        <v>6917671.228051085</v>
      </c>
      <c r="I33" s="16">
        <f t="shared" si="36"/>
        <v>148215.94430744648</v>
      </c>
      <c r="J33" s="19">
        <f t="shared" si="21"/>
        <v>9.8823874686444064</v>
      </c>
      <c r="K33" s="19">
        <f t="shared" si="26"/>
        <v>2.9643188861489298</v>
      </c>
      <c r="L33" s="15">
        <f t="shared" si="27"/>
        <v>1500000</v>
      </c>
      <c r="M33" s="20">
        <f t="shared" si="28"/>
        <v>4446478.3292233944</v>
      </c>
      <c r="N33" s="6"/>
      <c r="O33" s="4">
        <v>44924</v>
      </c>
      <c r="P33" s="24">
        <v>304702</v>
      </c>
      <c r="Q33" s="25">
        <v>379</v>
      </c>
      <c r="R33" s="22">
        <f t="shared" si="0"/>
        <v>247620.62269129287</v>
      </c>
      <c r="S33" s="25">
        <v>77</v>
      </c>
      <c r="T33" s="5"/>
      <c r="U33" s="15">
        <f t="shared" si="22"/>
        <v>10500000</v>
      </c>
      <c r="V33" s="28">
        <f t="shared" si="23"/>
        <v>3178.316102621744</v>
      </c>
      <c r="W33" s="17">
        <v>350000</v>
      </c>
      <c r="X33" s="28">
        <f t="shared" si="34"/>
        <v>105.94387008739147</v>
      </c>
      <c r="Y33" s="28">
        <f t="shared" si="29"/>
        <v>9.9743197382227891</v>
      </c>
      <c r="Z33" s="20">
        <f t="shared" si="24"/>
        <v>3303.6361585742561</v>
      </c>
      <c r="AA33" s="20">
        <f t="shared" si="30"/>
        <v>5012.8731895764286</v>
      </c>
      <c r="AB33" s="15">
        <f t="shared" si="31"/>
        <v>1500000</v>
      </c>
      <c r="AC33" s="28">
        <f t="shared" si="32"/>
        <v>299.22959214668344</v>
      </c>
      <c r="AD33" s="6"/>
    </row>
    <row r="34" spans="1:30" x14ac:dyDescent="0.55000000000000004">
      <c r="A34" s="23">
        <v>44925</v>
      </c>
      <c r="B34" s="24">
        <v>295556</v>
      </c>
      <c r="C34" s="24">
        <v>3536804</v>
      </c>
      <c r="D34" s="5"/>
      <c r="E34" s="15">
        <f t="shared" si="18"/>
        <v>24000000</v>
      </c>
      <c r="F34" s="16">
        <f t="shared" si="19"/>
        <v>215542020.39900386</v>
      </c>
      <c r="G34" s="17">
        <v>800000</v>
      </c>
      <c r="H34" s="16">
        <f t="shared" si="20"/>
        <v>7184734.0133001283</v>
      </c>
      <c r="I34" s="16">
        <f t="shared" si="36"/>
        <v>267062.78524904326</v>
      </c>
      <c r="J34" s="19">
        <f t="shared" si="21"/>
        <v>8.9809175166251602</v>
      </c>
      <c r="K34" s="19">
        <f t="shared" si="26"/>
        <v>2.6706278524904326</v>
      </c>
      <c r="L34" s="15">
        <f t="shared" si="27"/>
        <v>3000000</v>
      </c>
      <c r="M34" s="20">
        <f t="shared" si="28"/>
        <v>8011883.5574712977</v>
      </c>
      <c r="N34" s="6"/>
      <c r="O34" s="4">
        <v>44925</v>
      </c>
      <c r="P34" s="24">
        <v>295556</v>
      </c>
      <c r="Q34" s="25">
        <v>344</v>
      </c>
      <c r="R34" s="22">
        <f t="shared" si="0"/>
        <v>219948.65116279069</v>
      </c>
      <c r="S34" s="25">
        <v>64</v>
      </c>
      <c r="T34" s="5"/>
      <c r="U34" s="15">
        <f t="shared" si="22"/>
        <v>12000000</v>
      </c>
      <c r="V34" s="28">
        <f t="shared" si="23"/>
        <v>3437.5205654148376</v>
      </c>
      <c r="W34" s="17">
        <v>400000</v>
      </c>
      <c r="X34" s="28">
        <f t="shared" si="34"/>
        <v>114.58401884716125</v>
      </c>
      <c r="Y34" s="28">
        <f t="shared" si="29"/>
        <v>8.6401487597697724</v>
      </c>
      <c r="Z34" s="20">
        <f t="shared" si="24"/>
        <v>3490.8882060904411</v>
      </c>
      <c r="AA34" s="20">
        <f t="shared" si="30"/>
        <v>5786.9374000607268</v>
      </c>
      <c r="AB34" s="15">
        <f t="shared" si="31"/>
        <v>1500000</v>
      </c>
      <c r="AC34" s="28">
        <f t="shared" si="32"/>
        <v>259.20446279309363</v>
      </c>
      <c r="AD34" s="6"/>
    </row>
    <row r="35" spans="1:30" x14ac:dyDescent="0.55000000000000004">
      <c r="A35" s="23">
        <v>44926</v>
      </c>
      <c r="B35" s="24">
        <v>349229</v>
      </c>
      <c r="C35" s="24">
        <v>2989067</v>
      </c>
      <c r="D35" s="5"/>
      <c r="E35" s="15">
        <f t="shared" si="18"/>
        <v>25500000</v>
      </c>
      <c r="F35" s="16">
        <f t="shared" si="19"/>
        <v>219179497.70798987</v>
      </c>
      <c r="G35" s="17">
        <v>850000</v>
      </c>
      <c r="H35" s="16">
        <f t="shared" si="20"/>
        <v>7305983.2569329962</v>
      </c>
      <c r="I35" s="16">
        <f t="shared" si="36"/>
        <v>121249.24363286793</v>
      </c>
      <c r="J35" s="19">
        <f t="shared" si="21"/>
        <v>8.5952744199211715</v>
      </c>
      <c r="K35" s="19">
        <f t="shared" si="26"/>
        <v>2.4249848726573586</v>
      </c>
      <c r="L35" s="15">
        <f t="shared" si="27"/>
        <v>1500000</v>
      </c>
      <c r="M35" s="20">
        <f t="shared" si="28"/>
        <v>3637477.308986038</v>
      </c>
      <c r="N35" s="6"/>
      <c r="O35" s="4">
        <v>44926</v>
      </c>
      <c r="P35" s="24">
        <v>349229</v>
      </c>
      <c r="Q35" s="25">
        <v>300</v>
      </c>
      <c r="R35" s="22">
        <f t="shared" si="0"/>
        <v>344572.61333333334</v>
      </c>
      <c r="S35" s="25">
        <v>74</v>
      </c>
      <c r="T35" s="5"/>
      <c r="U35" s="15">
        <f t="shared" si="22"/>
        <v>13500000</v>
      </c>
      <c r="V35" s="28">
        <f t="shared" si="23"/>
        <v>3666.155105079225</v>
      </c>
      <c r="W35" s="17">
        <v>450000</v>
      </c>
      <c r="X35" s="28">
        <f t="shared" si="34"/>
        <v>122.20517016930751</v>
      </c>
      <c r="Y35" s="28">
        <f t="shared" si="29"/>
        <v>7.621151322146261</v>
      </c>
      <c r="Z35" s="20">
        <f t="shared" si="24"/>
        <v>3682.3319289728379</v>
      </c>
      <c r="AA35" s="20">
        <f t="shared" si="30"/>
        <v>6560.6885215236807</v>
      </c>
      <c r="AB35" s="15">
        <f t="shared" si="31"/>
        <v>1500000</v>
      </c>
      <c r="AC35" s="28">
        <f t="shared" si="32"/>
        <v>228.63453966438738</v>
      </c>
      <c r="AD35" s="6"/>
    </row>
    <row r="36" spans="1:30" x14ac:dyDescent="0.55000000000000004">
      <c r="A36" s="23">
        <v>44927</v>
      </c>
      <c r="B36" s="24">
        <v>618385</v>
      </c>
      <c r="C36" s="24">
        <v>9640591</v>
      </c>
      <c r="D36" s="5"/>
      <c r="E36" s="15">
        <f t="shared" si="18"/>
        <v>27000000</v>
      </c>
      <c r="F36" s="16">
        <f t="shared" si="19"/>
        <v>222609002.53838694</v>
      </c>
      <c r="G36" s="17">
        <v>900000</v>
      </c>
      <c r="H36" s="16">
        <f t="shared" si="20"/>
        <v>7420300.0846128985</v>
      </c>
      <c r="I36" s="16">
        <f t="shared" si="36"/>
        <v>114316.82767990232</v>
      </c>
      <c r="J36" s="19">
        <f t="shared" si="21"/>
        <v>8.2447778717921096</v>
      </c>
      <c r="K36" s="19">
        <f t="shared" si="26"/>
        <v>2.2863365535980464</v>
      </c>
      <c r="L36" s="15">
        <f t="shared" si="27"/>
        <v>1500000</v>
      </c>
      <c r="M36" s="20">
        <f t="shared" si="28"/>
        <v>3429504.8303970695</v>
      </c>
      <c r="N36" s="6"/>
      <c r="O36" s="4">
        <v>44927</v>
      </c>
      <c r="P36" s="24">
        <v>618385</v>
      </c>
      <c r="Q36" s="25">
        <v>751</v>
      </c>
      <c r="R36" s="22">
        <f t="shared" si="0"/>
        <v>513811.23834886821</v>
      </c>
      <c r="S36" s="25">
        <v>156</v>
      </c>
      <c r="T36" s="5"/>
      <c r="U36" s="15">
        <f t="shared" si="22"/>
        <v>15000000</v>
      </c>
      <c r="V36" s="28">
        <f t="shared" si="23"/>
        <v>3870.6756700484129</v>
      </c>
      <c r="W36" s="17">
        <v>500000</v>
      </c>
      <c r="X36" s="28">
        <f t="shared" si="34"/>
        <v>129.0225223349471</v>
      </c>
      <c r="Y36" s="28">
        <f t="shared" si="29"/>
        <v>6.8173521656395906</v>
      </c>
      <c r="Z36" s="20">
        <f t="shared" si="24"/>
        <v>3875.2923981906201</v>
      </c>
      <c r="AA36" s="20">
        <f t="shared" si="30"/>
        <v>7334.2257793292538</v>
      </c>
      <c r="AB36" s="15">
        <f t="shared" si="31"/>
        <v>1500000</v>
      </c>
      <c r="AC36" s="28">
        <f t="shared" si="32"/>
        <v>204.52056496918794</v>
      </c>
      <c r="AD36" s="6"/>
    </row>
    <row r="37" spans="1:30" x14ac:dyDescent="0.55000000000000004">
      <c r="A37" s="23">
        <v>44928</v>
      </c>
      <c r="B37" s="24">
        <v>493115</v>
      </c>
      <c r="C37" s="24">
        <v>6269566</v>
      </c>
      <c r="D37" s="5"/>
      <c r="E37" s="15">
        <f t="shared" si="18"/>
        <v>28500000</v>
      </c>
      <c r="F37" s="16">
        <f t="shared" si="19"/>
        <v>225853035.81460342</v>
      </c>
      <c r="G37" s="17">
        <v>950000</v>
      </c>
      <c r="H37" s="16">
        <f t="shared" si="20"/>
        <v>7528434.5271534473</v>
      </c>
      <c r="I37" s="16">
        <f t="shared" si="36"/>
        <v>108134.44254054874</v>
      </c>
      <c r="J37" s="19">
        <f t="shared" si="21"/>
        <v>7.9246679233194186</v>
      </c>
      <c r="K37" s="19">
        <f t="shared" si="26"/>
        <v>2.1626888508109747</v>
      </c>
      <c r="L37" s="15">
        <f t="shared" si="27"/>
        <v>1500000</v>
      </c>
      <c r="M37" s="20">
        <f t="shared" si="28"/>
        <v>3244033.2762164623</v>
      </c>
      <c r="N37" s="6"/>
      <c r="O37" s="4">
        <v>44928</v>
      </c>
      <c r="P37" s="24">
        <v>493115</v>
      </c>
      <c r="Q37" s="25">
        <v>577</v>
      </c>
      <c r="R37" s="22">
        <f t="shared" si="0"/>
        <v>417053.93414211436</v>
      </c>
      <c r="S37" s="25">
        <v>122</v>
      </c>
      <c r="T37" s="5"/>
      <c r="U37" s="15">
        <f t="shared" si="22"/>
        <v>16500000</v>
      </c>
      <c r="V37" s="28">
        <f t="shared" si="23"/>
        <v>4055.6870255755794</v>
      </c>
      <c r="W37" s="17">
        <v>550000</v>
      </c>
      <c r="X37" s="28">
        <f t="shared" si="34"/>
        <v>135.18956751918597</v>
      </c>
      <c r="Y37" s="28">
        <f t="shared" si="29"/>
        <v>6.1670451842388729</v>
      </c>
      <c r="Z37" s="20">
        <f t="shared" si="24"/>
        <v>4068.361265538811</v>
      </c>
      <c r="AA37" s="20">
        <f t="shared" si="30"/>
        <v>8107.6104530229613</v>
      </c>
      <c r="AB37" s="15">
        <f t="shared" si="31"/>
        <v>1500000</v>
      </c>
      <c r="AC37" s="28">
        <f t="shared" si="32"/>
        <v>185.01135552716642</v>
      </c>
      <c r="AD37" s="6"/>
    </row>
    <row r="38" spans="1:30" x14ac:dyDescent="0.55000000000000004">
      <c r="A38" s="23">
        <v>44929</v>
      </c>
      <c r="B38" s="24">
        <v>511899</v>
      </c>
      <c r="C38" s="24">
        <v>5203146</v>
      </c>
      <c r="D38" s="5"/>
      <c r="E38" s="15">
        <f t="shared" si="18"/>
        <v>30000000</v>
      </c>
      <c r="F38" s="16">
        <f t="shared" si="19"/>
        <v>228930633.47785637</v>
      </c>
      <c r="G38" s="17">
        <v>1000000</v>
      </c>
      <c r="H38" s="16">
        <f t="shared" si="20"/>
        <v>7631021.1159285456</v>
      </c>
      <c r="I38" s="16">
        <f t="shared" si="36"/>
        <v>102586.58877509832</v>
      </c>
      <c r="J38" s="19">
        <f t="shared" si="21"/>
        <v>7.6310211159285455</v>
      </c>
      <c r="K38" s="19">
        <f t="shared" si="26"/>
        <v>2.0517317755019664</v>
      </c>
      <c r="L38" s="15">
        <f t="shared" si="27"/>
        <v>1500000</v>
      </c>
      <c r="M38" s="20">
        <f t="shared" si="28"/>
        <v>3077597.6632529497</v>
      </c>
      <c r="N38" s="6"/>
      <c r="O38" s="4">
        <v>44929</v>
      </c>
      <c r="P38" s="24">
        <v>511899</v>
      </c>
      <c r="Q38" s="25">
        <v>502</v>
      </c>
      <c r="R38" s="22">
        <f t="shared" si="0"/>
        <v>558806.07968127483</v>
      </c>
      <c r="S38" s="25">
        <v>137</v>
      </c>
      <c r="T38" s="5"/>
      <c r="U38" s="15">
        <f>W38*30</f>
        <v>18000000</v>
      </c>
      <c r="V38" s="28">
        <f t="shared" si="23"/>
        <v>4224.5891600189989</v>
      </c>
      <c r="W38" s="17">
        <v>600000</v>
      </c>
      <c r="X38" s="28">
        <f t="shared" si="34"/>
        <v>140.81963866729996</v>
      </c>
      <c r="Y38" s="28">
        <f>IFERROR(X38-X37,"")</f>
        <v>5.6300711481139842</v>
      </c>
      <c r="Z38" s="20">
        <f t="shared" si="24"/>
        <v>4260.7693477864841</v>
      </c>
      <c r="AA38" s="20">
        <f t="shared" si="30"/>
        <v>8880.8824408461496</v>
      </c>
      <c r="AB38" s="15">
        <f t="shared" si="31"/>
        <v>1500000</v>
      </c>
      <c r="AC38" s="28">
        <f t="shared" si="32"/>
        <v>168.90213444341953</v>
      </c>
      <c r="AD38" s="6"/>
    </row>
    <row r="39" spans="1:30" x14ac:dyDescent="0.55000000000000004">
      <c r="A39" s="23">
        <v>44930</v>
      </c>
      <c r="B39" s="24">
        <v>504359</v>
      </c>
      <c r="C39" s="24">
        <v>5487829</v>
      </c>
      <c r="E39" s="8"/>
      <c r="F39" s="8"/>
      <c r="G39" s="8"/>
      <c r="H39" s="8"/>
      <c r="I39" s="8"/>
      <c r="J39" s="8"/>
      <c r="K39" s="8"/>
      <c r="L39" s="8"/>
      <c r="M39" s="8"/>
      <c r="O39" s="4">
        <v>44930</v>
      </c>
      <c r="P39" s="24">
        <v>504359</v>
      </c>
      <c r="Q39" s="25">
        <v>515</v>
      </c>
      <c r="R39" s="22">
        <f t="shared" si="0"/>
        <v>466164.82330097089</v>
      </c>
      <c r="S39" s="25">
        <v>119</v>
      </c>
      <c r="U39" s="8"/>
      <c r="V39" s="8"/>
      <c r="W39" s="8"/>
      <c r="X39" s="8"/>
      <c r="Y39" s="8"/>
      <c r="Z39" s="8"/>
      <c r="AA39" s="8"/>
      <c r="AB39" s="8"/>
      <c r="AC39" s="8"/>
    </row>
    <row r="40" spans="1:30" x14ac:dyDescent="0.55000000000000004">
      <c r="A40" s="23">
        <v>44931</v>
      </c>
      <c r="B40" s="24">
        <v>485619</v>
      </c>
      <c r="C40" s="24">
        <v>4675024</v>
      </c>
      <c r="O40" s="4">
        <v>44931</v>
      </c>
      <c r="P40" s="24">
        <v>485619</v>
      </c>
      <c r="Q40" s="25">
        <v>488</v>
      </c>
      <c r="R40" s="22">
        <f t="shared" si="0"/>
        <v>557267.70491803274</v>
      </c>
      <c r="S40" s="25">
        <v>140</v>
      </c>
      <c r="U40" s="2" t="s">
        <v>44</v>
      </c>
    </row>
    <row r="41" spans="1:30" x14ac:dyDescent="0.55000000000000004">
      <c r="A41" s="23">
        <v>44932</v>
      </c>
      <c r="B41" s="24">
        <v>519772</v>
      </c>
      <c r="C41" s="24">
        <v>7496646</v>
      </c>
      <c r="O41" s="4">
        <v>44932</v>
      </c>
      <c r="P41" s="24">
        <v>519772</v>
      </c>
      <c r="Q41" s="25">
        <v>640</v>
      </c>
      <c r="R41" s="22">
        <f t="shared" si="0"/>
        <v>341100.375</v>
      </c>
      <c r="S41" s="25">
        <v>105</v>
      </c>
    </row>
    <row r="42" spans="1:30" x14ac:dyDescent="0.55000000000000004">
      <c r="A42" s="23">
        <v>44933</v>
      </c>
      <c r="B42" s="24">
        <v>577571</v>
      </c>
      <c r="C42" s="24">
        <v>5909030</v>
      </c>
      <c r="O42" s="4">
        <v>44933</v>
      </c>
      <c r="P42" s="24">
        <v>577571</v>
      </c>
      <c r="Q42" s="25">
        <v>545</v>
      </c>
      <c r="R42" s="22">
        <f t="shared" si="0"/>
        <v>504447.33211009175</v>
      </c>
      <c r="S42" s="25">
        <v>119</v>
      </c>
    </row>
    <row r="43" spans="1:30" x14ac:dyDescent="0.55000000000000004">
      <c r="A43" s="23">
        <v>44934</v>
      </c>
      <c r="B43" s="24">
        <v>614422</v>
      </c>
      <c r="C43" s="24">
        <v>5832939</v>
      </c>
      <c r="O43" s="4">
        <v>44934</v>
      </c>
      <c r="P43" s="24">
        <v>614422</v>
      </c>
      <c r="Q43" s="25">
        <v>564</v>
      </c>
      <c r="R43" s="22">
        <f t="shared" si="0"/>
        <v>579561.17730496451</v>
      </c>
      <c r="S43" s="25">
        <v>133</v>
      </c>
    </row>
    <row r="44" spans="1:30" x14ac:dyDescent="0.55000000000000004">
      <c r="A44" s="23">
        <v>44935</v>
      </c>
      <c r="B44" s="24">
        <v>571670</v>
      </c>
      <c r="C44" s="24">
        <v>6031274</v>
      </c>
      <c r="O44" s="4">
        <v>44935</v>
      </c>
      <c r="P44" s="24">
        <v>571670</v>
      </c>
      <c r="Q44" s="25">
        <v>610</v>
      </c>
      <c r="R44" s="22">
        <f t="shared" si="0"/>
        <v>599784.91803278693</v>
      </c>
      <c r="S44" s="25">
        <v>160</v>
      </c>
    </row>
    <row r="45" spans="1:30" x14ac:dyDescent="0.55000000000000004">
      <c r="A45" s="23">
        <v>44936</v>
      </c>
      <c r="B45" s="24">
        <v>458937</v>
      </c>
      <c r="C45" s="24">
        <v>5010290</v>
      </c>
      <c r="O45" s="4">
        <v>44936</v>
      </c>
      <c r="P45" s="24">
        <v>458937</v>
      </c>
      <c r="Q45" s="25">
        <v>502</v>
      </c>
      <c r="R45" s="22">
        <f t="shared" si="0"/>
        <v>427853.61752988043</v>
      </c>
      <c r="S45" s="25">
        <v>117</v>
      </c>
    </row>
    <row r="46" spans="1:30" x14ac:dyDescent="0.55000000000000004">
      <c r="A46" s="23">
        <v>44937</v>
      </c>
      <c r="B46" s="24">
        <v>461022</v>
      </c>
      <c r="C46" s="24">
        <v>4960493</v>
      </c>
      <c r="O46" s="4">
        <v>44937</v>
      </c>
      <c r="P46" s="24">
        <v>461022</v>
      </c>
      <c r="Q46" s="25">
        <v>518</v>
      </c>
      <c r="R46" s="22">
        <f t="shared" si="0"/>
        <v>526882.28571428568</v>
      </c>
      <c r="S46" s="25">
        <v>148</v>
      </c>
    </row>
    <row r="47" spans="1:30" x14ac:dyDescent="0.55000000000000004">
      <c r="A47" s="23">
        <v>44938</v>
      </c>
      <c r="B47" s="24">
        <v>401582</v>
      </c>
      <c r="C47" s="24">
        <v>4158761</v>
      </c>
      <c r="O47" s="4">
        <v>44938</v>
      </c>
      <c r="P47" s="24">
        <v>401582</v>
      </c>
      <c r="Q47" s="25">
        <v>443</v>
      </c>
      <c r="R47" s="22">
        <f t="shared" si="0"/>
        <v>398862.48306997743</v>
      </c>
      <c r="S47" s="25">
        <v>110</v>
      </c>
    </row>
    <row r="48" spans="1:30" x14ac:dyDescent="0.55000000000000004">
      <c r="A48" s="23">
        <v>44939</v>
      </c>
      <c r="B48" s="24">
        <v>436634</v>
      </c>
      <c r="C48" s="24">
        <v>5566169</v>
      </c>
      <c r="O48" s="4">
        <v>44939</v>
      </c>
      <c r="P48" s="24">
        <v>436634</v>
      </c>
      <c r="Q48" s="25">
        <v>623</v>
      </c>
      <c r="R48" s="22">
        <f t="shared" si="0"/>
        <v>358838.85714285716</v>
      </c>
      <c r="S48" s="25">
        <v>128</v>
      </c>
    </row>
    <row r="49" spans="1:30" x14ac:dyDescent="0.55000000000000004">
      <c r="A49" s="23">
        <v>44940</v>
      </c>
      <c r="B49" s="24">
        <v>431870</v>
      </c>
      <c r="C49" s="24">
        <v>5935181</v>
      </c>
      <c r="O49" s="4">
        <v>44940</v>
      </c>
      <c r="P49" s="24">
        <v>431870</v>
      </c>
      <c r="Q49" s="25">
        <v>526</v>
      </c>
      <c r="R49" s="22">
        <f t="shared" si="0"/>
        <v>380965.17110266158</v>
      </c>
      <c r="S49" s="25">
        <v>116</v>
      </c>
    </row>
    <row r="50" spans="1:30" x14ac:dyDescent="0.55000000000000004">
      <c r="A50" s="23">
        <v>44941</v>
      </c>
      <c r="B50" s="24">
        <v>426977</v>
      </c>
      <c r="C50" s="24">
        <v>6719104</v>
      </c>
      <c r="O50" s="4">
        <v>44941</v>
      </c>
      <c r="P50" s="24">
        <v>426977</v>
      </c>
      <c r="Q50" s="25">
        <v>612</v>
      </c>
      <c r="R50" s="22">
        <f t="shared" si="0"/>
        <v>429767.69934640522</v>
      </c>
      <c r="S50" s="25">
        <v>154</v>
      </c>
    </row>
    <row r="51" spans="1:30" x14ac:dyDescent="0.55000000000000004">
      <c r="A51" s="23">
        <v>44942</v>
      </c>
      <c r="B51" s="24">
        <v>361119</v>
      </c>
      <c r="C51" s="24">
        <v>5449664</v>
      </c>
      <c r="O51" s="4">
        <v>44942</v>
      </c>
      <c r="P51" s="24">
        <v>361119</v>
      </c>
      <c r="Q51" s="25">
        <v>515</v>
      </c>
      <c r="R51" s="22">
        <f t="shared" si="0"/>
        <v>280480.77669902914</v>
      </c>
      <c r="S51" s="25">
        <v>100</v>
      </c>
    </row>
    <row r="52" spans="1:30" x14ac:dyDescent="0.55000000000000004">
      <c r="A52" s="23">
        <v>44943</v>
      </c>
      <c r="B52" s="24">
        <v>328526</v>
      </c>
      <c r="C52" s="24">
        <v>5312883</v>
      </c>
      <c r="O52" s="4">
        <v>44943</v>
      </c>
      <c r="P52" s="24">
        <v>328526</v>
      </c>
      <c r="Q52" s="25">
        <v>488</v>
      </c>
      <c r="R52" s="22">
        <f t="shared" si="0"/>
        <v>210041.21311475412</v>
      </c>
      <c r="S52" s="25">
        <v>78</v>
      </c>
    </row>
    <row r="53" spans="1:30" x14ac:dyDescent="0.55000000000000004">
      <c r="A53" s="23">
        <v>44944</v>
      </c>
      <c r="B53" s="24">
        <v>371547</v>
      </c>
      <c r="C53" s="24">
        <v>4744686</v>
      </c>
      <c r="O53" s="4">
        <v>44944</v>
      </c>
      <c r="P53" s="24">
        <v>371547</v>
      </c>
      <c r="Q53" s="25">
        <v>446</v>
      </c>
      <c r="R53" s="22">
        <f t="shared" si="0"/>
        <v>259916.28699551569</v>
      </c>
      <c r="S53" s="25">
        <v>78</v>
      </c>
    </row>
    <row r="54" spans="1:30" x14ac:dyDescent="0.55000000000000004">
      <c r="A54" s="23">
        <v>44945</v>
      </c>
      <c r="B54" s="24">
        <v>378703</v>
      </c>
      <c r="C54" s="24">
        <v>3665171</v>
      </c>
      <c r="O54" s="4">
        <v>44945</v>
      </c>
      <c r="P54" s="24">
        <v>378703</v>
      </c>
      <c r="Q54" s="25">
        <v>384</v>
      </c>
      <c r="R54" s="22">
        <f t="shared" si="0"/>
        <v>358978.88541666663</v>
      </c>
      <c r="S54" s="25">
        <v>91</v>
      </c>
    </row>
    <row r="55" spans="1:30" x14ac:dyDescent="0.55000000000000004">
      <c r="A55" s="23">
        <v>44946</v>
      </c>
      <c r="B55" s="24">
        <v>457986</v>
      </c>
      <c r="C55" s="24">
        <v>7093955</v>
      </c>
      <c r="O55" s="4">
        <v>44946</v>
      </c>
      <c r="P55" s="24">
        <v>457986</v>
      </c>
      <c r="Q55" s="25">
        <v>750</v>
      </c>
      <c r="R55" s="22">
        <f t="shared" si="0"/>
        <v>263799.93599999999</v>
      </c>
      <c r="S55" s="25">
        <v>108</v>
      </c>
    </row>
    <row r="56" spans="1:30" x14ac:dyDescent="0.55000000000000004">
      <c r="A56" s="23">
        <v>44947</v>
      </c>
      <c r="B56" s="24">
        <v>417160</v>
      </c>
      <c r="C56" s="24">
        <v>5908065</v>
      </c>
      <c r="O56" s="4">
        <v>44947</v>
      </c>
      <c r="P56" s="24">
        <v>417160</v>
      </c>
      <c r="Q56" s="25">
        <v>582</v>
      </c>
      <c r="R56" s="22">
        <f t="shared" si="0"/>
        <v>309644.53608247422</v>
      </c>
      <c r="S56" s="25">
        <v>108</v>
      </c>
      <c r="U56" s="2" t="s">
        <v>45</v>
      </c>
    </row>
    <row r="57" spans="1:30" x14ac:dyDescent="0.55000000000000004">
      <c r="A57" s="23">
        <v>44948</v>
      </c>
      <c r="B57" s="24">
        <v>383542</v>
      </c>
      <c r="C57" s="24">
        <v>6234249</v>
      </c>
      <c r="O57" s="4">
        <v>44948</v>
      </c>
      <c r="P57" s="24">
        <v>383542</v>
      </c>
      <c r="Q57" s="25">
        <v>634</v>
      </c>
      <c r="R57" s="22">
        <f t="shared" si="0"/>
        <v>300058.09463722399</v>
      </c>
      <c r="S57" s="25">
        <v>124</v>
      </c>
    </row>
    <row r="58" spans="1:30" x14ac:dyDescent="0.55000000000000004">
      <c r="A58" s="23">
        <v>44949</v>
      </c>
      <c r="B58" s="24">
        <v>324734</v>
      </c>
      <c r="C58" s="24">
        <v>5166991</v>
      </c>
      <c r="O58" s="4">
        <v>44949</v>
      </c>
      <c r="P58" s="24">
        <v>324734</v>
      </c>
      <c r="Q58" s="25">
        <v>455</v>
      </c>
      <c r="R58" s="22">
        <f t="shared" si="0"/>
        <v>234093.96043956044</v>
      </c>
      <c r="S58" s="25">
        <v>82</v>
      </c>
      <c r="V58" s="10"/>
      <c r="W58" s="9" t="s">
        <v>12</v>
      </c>
      <c r="X58" s="9" t="s">
        <v>13</v>
      </c>
    </row>
    <row r="59" spans="1:30" x14ac:dyDescent="0.55000000000000004">
      <c r="A59" s="23">
        <v>44950</v>
      </c>
      <c r="B59" s="24">
        <v>315107</v>
      </c>
      <c r="C59" s="24">
        <v>4414653</v>
      </c>
      <c r="O59" s="4">
        <v>44950</v>
      </c>
      <c r="P59" s="24">
        <v>315107</v>
      </c>
      <c r="Q59" s="25">
        <v>431</v>
      </c>
      <c r="R59" s="22">
        <f t="shared" si="0"/>
        <v>242727.43387471</v>
      </c>
      <c r="S59" s="25">
        <v>83</v>
      </c>
      <c r="V59" s="9" t="s">
        <v>11</v>
      </c>
      <c r="W59" s="11">
        <v>188.24</v>
      </c>
      <c r="X59" s="11">
        <v>1932.4</v>
      </c>
    </row>
    <row r="60" spans="1:30" x14ac:dyDescent="0.55000000000000004">
      <c r="A60" s="23">
        <v>44951</v>
      </c>
      <c r="B60" s="24">
        <v>335734</v>
      </c>
      <c r="C60" s="24">
        <v>4832153</v>
      </c>
      <c r="O60" s="4">
        <v>44951</v>
      </c>
      <c r="P60" s="24">
        <v>335734</v>
      </c>
      <c r="Q60" s="25">
        <v>475</v>
      </c>
      <c r="R60" s="22">
        <f t="shared" si="0"/>
        <v>237487.62947368421</v>
      </c>
      <c r="S60" s="25">
        <v>84</v>
      </c>
    </row>
    <row r="61" spans="1:30" x14ac:dyDescent="0.55000000000000004">
      <c r="A61" s="23">
        <v>44952</v>
      </c>
      <c r="B61" s="24">
        <v>303547</v>
      </c>
      <c r="C61" s="24">
        <v>4256212</v>
      </c>
      <c r="O61" s="4">
        <v>44952</v>
      </c>
      <c r="P61" s="24">
        <v>303547</v>
      </c>
      <c r="Q61" s="25">
        <v>397</v>
      </c>
      <c r="R61" s="22">
        <f t="shared" si="0"/>
        <v>171270.85138539044</v>
      </c>
      <c r="S61" s="25">
        <v>56</v>
      </c>
      <c r="U61" s="2" t="s">
        <v>87</v>
      </c>
    </row>
    <row r="62" spans="1:30" x14ac:dyDescent="0.55000000000000004">
      <c r="A62" s="23">
        <v>44953</v>
      </c>
      <c r="B62" s="24">
        <v>313030</v>
      </c>
      <c r="C62" s="24">
        <v>4302043</v>
      </c>
      <c r="O62" s="4">
        <v>44953</v>
      </c>
      <c r="P62" s="24">
        <v>313030</v>
      </c>
      <c r="Q62" s="25">
        <v>438</v>
      </c>
      <c r="R62" s="22">
        <f t="shared" si="0"/>
        <v>263002.37442922371</v>
      </c>
      <c r="S62" s="25">
        <v>92</v>
      </c>
      <c r="U62" s="7"/>
      <c r="V62" s="7"/>
      <c r="W62" s="7"/>
      <c r="X62" s="7"/>
      <c r="Y62" s="7"/>
      <c r="Z62" s="7"/>
      <c r="AA62" s="7"/>
      <c r="AB62" s="7"/>
      <c r="AC62" s="7"/>
    </row>
    <row r="63" spans="1:30" x14ac:dyDescent="0.55000000000000004">
      <c r="A63" s="23">
        <v>44954</v>
      </c>
      <c r="B63" s="24">
        <v>337270</v>
      </c>
      <c r="C63" s="24">
        <v>4989967</v>
      </c>
      <c r="O63" s="4">
        <v>44954</v>
      </c>
      <c r="P63" s="24">
        <v>337270</v>
      </c>
      <c r="Q63" s="25">
        <v>473</v>
      </c>
      <c r="R63" s="22">
        <f t="shared" si="0"/>
        <v>208208.96405919662</v>
      </c>
      <c r="S63" s="25">
        <v>73</v>
      </c>
      <c r="T63" s="5"/>
      <c r="U63" s="14" t="s">
        <v>46</v>
      </c>
      <c r="V63" s="14" t="s">
        <v>47</v>
      </c>
      <c r="W63" s="14" t="s">
        <v>48</v>
      </c>
      <c r="X63" s="14" t="s">
        <v>52</v>
      </c>
      <c r="Y63" s="14" t="s">
        <v>54</v>
      </c>
      <c r="Z63" s="14" t="s">
        <v>49</v>
      </c>
      <c r="AA63" s="14" t="s">
        <v>50</v>
      </c>
      <c r="AB63" s="14" t="s">
        <v>51</v>
      </c>
      <c r="AC63" s="14" t="s">
        <v>53</v>
      </c>
      <c r="AD63" s="6"/>
    </row>
    <row r="64" spans="1:30" x14ac:dyDescent="0.55000000000000004">
      <c r="A64" s="23">
        <v>44955</v>
      </c>
      <c r="B64" s="24">
        <v>317143</v>
      </c>
      <c r="C64" s="24">
        <v>5096207</v>
      </c>
      <c r="O64" s="4">
        <v>44955</v>
      </c>
      <c r="P64" s="24">
        <v>317143</v>
      </c>
      <c r="Q64" s="25">
        <v>509</v>
      </c>
      <c r="R64" s="22">
        <f t="shared" si="0"/>
        <v>221813.17878192535</v>
      </c>
      <c r="S64" s="25">
        <v>89</v>
      </c>
      <c r="T64" s="5"/>
      <c r="U64" s="15">
        <f>W64*30</f>
        <v>13500000</v>
      </c>
      <c r="V64" s="27">
        <f>X64*30</f>
        <v>15537.618560854859</v>
      </c>
      <c r="W64" s="17">
        <v>450000</v>
      </c>
      <c r="X64" s="28">
        <f>IFERROR($W$59*LN(W64)-$X$59,"")</f>
        <v>517.92061869516192</v>
      </c>
      <c r="Y64" s="27" t="s">
        <v>55</v>
      </c>
      <c r="Z64" s="28">
        <f>IFERROR(W64/X64,"")</f>
        <v>868.85901768830968</v>
      </c>
      <c r="AA64" s="27" t="s">
        <v>55</v>
      </c>
      <c r="AB64" s="27" t="s">
        <v>55</v>
      </c>
      <c r="AC64" s="27" t="s">
        <v>55</v>
      </c>
      <c r="AD64" s="6"/>
    </row>
    <row r="65" spans="1:30" x14ac:dyDescent="0.55000000000000004">
      <c r="A65" s="23">
        <v>44956</v>
      </c>
      <c r="B65" s="24">
        <v>295200</v>
      </c>
      <c r="C65" s="24">
        <v>4793572</v>
      </c>
      <c r="O65" s="4">
        <v>44956</v>
      </c>
      <c r="P65" s="24">
        <v>295200</v>
      </c>
      <c r="Q65" s="25">
        <v>413</v>
      </c>
      <c r="R65" s="22">
        <f t="shared" si="0"/>
        <v>205853.75302663437</v>
      </c>
      <c r="S65" s="25">
        <v>72</v>
      </c>
      <c r="T65" s="5"/>
      <c r="U65" s="15">
        <f t="shared" ref="U65:U74" si="37">W65*30</f>
        <v>15000000</v>
      </c>
      <c r="V65" s="27">
        <f t="shared" ref="V65:V74" si="38">X65*30</f>
        <v>16132.610464877725</v>
      </c>
      <c r="W65" s="17">
        <v>500000</v>
      </c>
      <c r="X65" s="28">
        <f t="shared" ref="X65:X74" si="39">IFERROR($W$59*LN(W65)-$X$59,"")</f>
        <v>537.75368216259085</v>
      </c>
      <c r="Y65" s="28">
        <f>IFERROR(X65-X64,"")</f>
        <v>19.833063467428929</v>
      </c>
      <c r="Z65" s="28">
        <f t="shared" ref="Z65:Z74" si="40">IFERROR(W65/X65,"")</f>
        <v>929.79372635671518</v>
      </c>
      <c r="AA65" s="28">
        <f>IFERROR((W65-W64)/(X65-X64),"")</f>
        <v>2521.0427063934458</v>
      </c>
      <c r="AB65" s="15">
        <f>U65-U64</f>
        <v>1500000</v>
      </c>
      <c r="AC65" s="28">
        <f>V65-V64</f>
        <v>594.99190402286695</v>
      </c>
      <c r="AD65" s="6"/>
    </row>
    <row r="66" spans="1:30" x14ac:dyDescent="0.55000000000000004">
      <c r="A66" s="23">
        <v>44957</v>
      </c>
      <c r="B66" s="24">
        <v>304504</v>
      </c>
      <c r="C66" s="24">
        <v>3981512</v>
      </c>
      <c r="O66" s="4">
        <v>44957</v>
      </c>
      <c r="P66" s="24">
        <v>304504</v>
      </c>
      <c r="Q66" s="25">
        <v>370</v>
      </c>
      <c r="R66" s="22">
        <f t="shared" si="0"/>
        <v>213975.78378378379</v>
      </c>
      <c r="S66" s="25">
        <v>65</v>
      </c>
      <c r="T66" s="5"/>
      <c r="U66" s="15">
        <f t="shared" si="37"/>
        <v>16500000</v>
      </c>
      <c r="V66" s="27">
        <f t="shared" si="38"/>
        <v>16670.846112268704</v>
      </c>
      <c r="W66" s="17">
        <v>550000</v>
      </c>
      <c r="X66" s="28">
        <f t="shared" si="39"/>
        <v>555.69487040895683</v>
      </c>
      <c r="Y66" s="28">
        <f t="shared" ref="Y66:Y74" si="41">IFERROR(X66-X65,"")</f>
        <v>17.941188246365982</v>
      </c>
      <c r="Z66" s="28">
        <f t="shared" si="40"/>
        <v>989.75180317074773</v>
      </c>
      <c r="AA66" s="28">
        <f t="shared" ref="AA66:AA74" si="42">IFERROR((W66-W65)/(X66-X65),"")</f>
        <v>2786.8834167172613</v>
      </c>
      <c r="AB66" s="15">
        <f t="shared" ref="AB66:AB74" si="43">U66-U65</f>
        <v>1500000</v>
      </c>
      <c r="AC66" s="28">
        <f t="shared" ref="AC66:AC74" si="44">V66-V65</f>
        <v>538.23564739097856</v>
      </c>
      <c r="AD66" s="6"/>
    </row>
    <row r="67" spans="1:30" x14ac:dyDescent="0.55000000000000004">
      <c r="A67" s="23">
        <v>44958</v>
      </c>
      <c r="B67" s="24">
        <v>414923</v>
      </c>
      <c r="C67" s="24">
        <v>7353364</v>
      </c>
      <c r="O67" s="4">
        <v>44958</v>
      </c>
      <c r="P67" s="24">
        <v>414923</v>
      </c>
      <c r="Q67" s="25">
        <v>712</v>
      </c>
      <c r="R67" s="22">
        <f t="shared" si="0"/>
        <v>333337.01685393258</v>
      </c>
      <c r="S67" s="25">
        <v>143</v>
      </c>
      <c r="T67" s="5"/>
      <c r="U67" s="15">
        <f t="shared" si="37"/>
        <v>18000000</v>
      </c>
      <c r="V67" s="27">
        <f t="shared" si="38"/>
        <v>17162.21676040455</v>
      </c>
      <c r="W67" s="17">
        <v>600000</v>
      </c>
      <c r="X67" s="28">
        <f t="shared" si="39"/>
        <v>572.07389201348496</v>
      </c>
      <c r="Y67" s="28">
        <f t="shared" si="41"/>
        <v>16.379021604528134</v>
      </c>
      <c r="Z67" s="28">
        <f t="shared" si="40"/>
        <v>1048.8155610252124</v>
      </c>
      <c r="AA67" s="28">
        <f t="shared" si="42"/>
        <v>3052.6853927695552</v>
      </c>
      <c r="AB67" s="15">
        <f t="shared" si="43"/>
        <v>1500000</v>
      </c>
      <c r="AC67" s="28">
        <f t="shared" si="44"/>
        <v>491.37064813584584</v>
      </c>
      <c r="AD67" s="6"/>
    </row>
    <row r="68" spans="1:30" x14ac:dyDescent="0.55000000000000004">
      <c r="A68" s="23">
        <v>44959</v>
      </c>
      <c r="B68" s="24">
        <v>351638</v>
      </c>
      <c r="C68" s="24">
        <v>4728579</v>
      </c>
      <c r="O68" s="4">
        <v>44959</v>
      </c>
      <c r="P68" s="24">
        <v>351638</v>
      </c>
      <c r="Q68" s="25">
        <v>480</v>
      </c>
      <c r="R68" s="22">
        <f t="shared" si="0"/>
        <v>295961.98333333334</v>
      </c>
      <c r="S68" s="25">
        <v>101</v>
      </c>
      <c r="T68" s="5"/>
      <c r="U68" s="15">
        <f t="shared" si="37"/>
        <v>19500000</v>
      </c>
      <c r="V68" s="27">
        <f t="shared" si="38"/>
        <v>17614.233939178535</v>
      </c>
      <c r="W68" s="17">
        <v>650000</v>
      </c>
      <c r="X68" s="28">
        <f t="shared" si="39"/>
        <v>587.14113130595115</v>
      </c>
      <c r="Y68" s="28">
        <f t="shared" si="41"/>
        <v>15.067239292466184</v>
      </c>
      <c r="Z68" s="28">
        <f t="shared" si="40"/>
        <v>1107.0592151400376</v>
      </c>
      <c r="AA68" s="28">
        <f t="shared" si="42"/>
        <v>3318.4579490285691</v>
      </c>
      <c r="AB68" s="15">
        <f t="shared" si="43"/>
        <v>1500000</v>
      </c>
      <c r="AC68" s="28">
        <f t="shared" si="44"/>
        <v>452.01717877398551</v>
      </c>
      <c r="AD68" s="6"/>
    </row>
    <row r="69" spans="1:30" x14ac:dyDescent="0.55000000000000004">
      <c r="A69" s="23">
        <v>44960</v>
      </c>
      <c r="B69" s="24">
        <v>374182</v>
      </c>
      <c r="C69" s="24">
        <v>4534982</v>
      </c>
      <c r="O69" s="4">
        <v>44960</v>
      </c>
      <c r="P69" s="24">
        <v>374182</v>
      </c>
      <c r="Q69" s="25">
        <v>430</v>
      </c>
      <c r="R69" s="22">
        <f t="shared" si="0"/>
        <v>257576.44651162793</v>
      </c>
      <c r="S69" s="25">
        <v>74</v>
      </c>
      <c r="T69" s="5"/>
      <c r="U69" s="15">
        <f t="shared" si="37"/>
        <v>21000000</v>
      </c>
      <c r="V69" s="27">
        <f t="shared" si="38"/>
        <v>18032.736479525047</v>
      </c>
      <c r="W69" s="17">
        <v>700000</v>
      </c>
      <c r="X69" s="28">
        <f t="shared" si="39"/>
        <v>601.09121598416823</v>
      </c>
      <c r="Y69" s="28">
        <f t="shared" si="41"/>
        <v>13.950084678217081</v>
      </c>
      <c r="Z69" s="28">
        <f t="shared" si="40"/>
        <v>1164.5487097226803</v>
      </c>
      <c r="AA69" s="28">
        <f t="shared" si="42"/>
        <v>3584.2076340994909</v>
      </c>
      <c r="AB69" s="15">
        <f t="shared" si="43"/>
        <v>1500000</v>
      </c>
      <c r="AC69" s="28">
        <f t="shared" si="44"/>
        <v>418.50254034651152</v>
      </c>
      <c r="AD69" s="6"/>
    </row>
    <row r="70" spans="1:30" x14ac:dyDescent="0.55000000000000004">
      <c r="A70" s="23">
        <v>44961</v>
      </c>
      <c r="B70" s="24">
        <v>441743</v>
      </c>
      <c r="C70" s="24">
        <v>4975705</v>
      </c>
      <c r="O70" s="4">
        <v>44961</v>
      </c>
      <c r="P70" s="24">
        <v>441743</v>
      </c>
      <c r="Q70" s="25">
        <v>470</v>
      </c>
      <c r="R70" s="22">
        <f t="shared" ref="R70:R133" si="45">P70*(S70/Q70)*4</f>
        <v>334596.82553191489</v>
      </c>
      <c r="S70" s="25">
        <v>89</v>
      </c>
      <c r="T70" s="5"/>
      <c r="U70" s="15">
        <f t="shared" si="37"/>
        <v>24000000</v>
      </c>
      <c r="V70" s="27">
        <f t="shared" si="38"/>
        <v>18786.814959954241</v>
      </c>
      <c r="W70" s="17">
        <v>800000</v>
      </c>
      <c r="X70" s="28">
        <f t="shared" si="39"/>
        <v>626.22716533180801</v>
      </c>
      <c r="Y70" s="28">
        <f t="shared" si="41"/>
        <v>25.13594934763978</v>
      </c>
      <c r="Z70" s="28">
        <f t="shared" si="40"/>
        <v>1277.4916903774335</v>
      </c>
      <c r="AA70" s="28">
        <f t="shared" si="42"/>
        <v>3978.3657508599258</v>
      </c>
      <c r="AB70" s="15">
        <f t="shared" si="43"/>
        <v>3000000</v>
      </c>
      <c r="AC70" s="28">
        <f t="shared" si="44"/>
        <v>754.07848042919431</v>
      </c>
      <c r="AD70" s="6"/>
    </row>
    <row r="71" spans="1:30" x14ac:dyDescent="0.55000000000000004">
      <c r="A71" s="23">
        <v>44962</v>
      </c>
      <c r="B71" s="24">
        <v>471995</v>
      </c>
      <c r="C71" s="24">
        <v>5375088</v>
      </c>
      <c r="O71" s="4">
        <v>44962</v>
      </c>
      <c r="P71" s="24">
        <v>471995</v>
      </c>
      <c r="Q71" s="25">
        <v>505</v>
      </c>
      <c r="R71" s="22">
        <f t="shared" si="45"/>
        <v>355164.55445544556</v>
      </c>
      <c r="S71" s="25">
        <v>95</v>
      </c>
      <c r="T71" s="5"/>
      <c r="U71" s="15">
        <f t="shared" si="37"/>
        <v>25500000</v>
      </c>
      <c r="V71" s="27">
        <f t="shared" si="38"/>
        <v>19129.174324276006</v>
      </c>
      <c r="W71" s="17">
        <v>850000</v>
      </c>
      <c r="X71" s="28">
        <f t="shared" si="39"/>
        <v>637.6391441425335</v>
      </c>
      <c r="Y71" s="28">
        <f t="shared" si="41"/>
        <v>11.411978810725486</v>
      </c>
      <c r="Z71" s="28">
        <f t="shared" si="40"/>
        <v>1333.0423764103116</v>
      </c>
      <c r="AA71" s="28">
        <f t="shared" si="42"/>
        <v>4381.3610969035253</v>
      </c>
      <c r="AB71" s="15">
        <f t="shared" si="43"/>
        <v>1500000</v>
      </c>
      <c r="AC71" s="28">
        <f t="shared" si="44"/>
        <v>342.35936432176459</v>
      </c>
      <c r="AD71" s="6"/>
    </row>
    <row r="72" spans="1:30" x14ac:dyDescent="0.55000000000000004">
      <c r="A72" s="23">
        <v>44963</v>
      </c>
      <c r="B72" s="24">
        <v>406214</v>
      </c>
      <c r="C72" s="24">
        <v>7019196</v>
      </c>
      <c r="O72" s="4">
        <v>44963</v>
      </c>
      <c r="P72" s="24">
        <v>406214</v>
      </c>
      <c r="Q72" s="25">
        <v>596</v>
      </c>
      <c r="R72" s="22">
        <f t="shared" si="45"/>
        <v>215375.20805369128</v>
      </c>
      <c r="S72" s="25">
        <v>79</v>
      </c>
      <c r="T72" s="5"/>
      <c r="U72" s="15">
        <f t="shared" si="37"/>
        <v>27000000</v>
      </c>
      <c r="V72" s="27">
        <f t="shared" si="38"/>
        <v>19451.959318912981</v>
      </c>
      <c r="W72" s="17">
        <v>900000</v>
      </c>
      <c r="X72" s="28">
        <f t="shared" si="39"/>
        <v>648.39864396376606</v>
      </c>
      <c r="Y72" s="28">
        <f t="shared" si="41"/>
        <v>10.759499821232566</v>
      </c>
      <c r="Z72" s="28">
        <f t="shared" si="40"/>
        <v>1388.0349818410384</v>
      </c>
      <c r="AA72" s="28">
        <f t="shared" si="42"/>
        <v>4647.0561671771275</v>
      </c>
      <c r="AB72" s="15">
        <f t="shared" si="43"/>
        <v>1500000</v>
      </c>
      <c r="AC72" s="28">
        <f t="shared" si="44"/>
        <v>322.78499463697517</v>
      </c>
      <c r="AD72" s="6"/>
    </row>
    <row r="73" spans="1:30" x14ac:dyDescent="0.55000000000000004">
      <c r="A73" s="23">
        <v>44964</v>
      </c>
      <c r="B73" s="24">
        <v>355045</v>
      </c>
      <c r="C73" s="24">
        <v>4369112</v>
      </c>
      <c r="O73" s="4">
        <v>44964</v>
      </c>
      <c r="P73" s="24">
        <v>355045</v>
      </c>
      <c r="Q73" s="25">
        <v>397</v>
      </c>
      <c r="R73" s="22">
        <f t="shared" si="45"/>
        <v>225368.61460957178</v>
      </c>
      <c r="S73" s="25">
        <v>63</v>
      </c>
      <c r="T73" s="5"/>
      <c r="U73" s="15">
        <f t="shared" si="37"/>
        <v>28500000</v>
      </c>
      <c r="V73" s="27">
        <f t="shared" si="38"/>
        <v>19757.287730870481</v>
      </c>
      <c r="W73" s="17">
        <v>950000</v>
      </c>
      <c r="X73" s="28">
        <f t="shared" si="39"/>
        <v>658.57625769568267</v>
      </c>
      <c r="Y73" s="28">
        <f t="shared" si="41"/>
        <v>10.177613731916608</v>
      </c>
      <c r="Z73" s="28">
        <f t="shared" si="40"/>
        <v>1442.5056914805748</v>
      </c>
      <c r="AA73" s="28">
        <f t="shared" si="42"/>
        <v>4912.7429392610875</v>
      </c>
      <c r="AB73" s="15">
        <f t="shared" si="43"/>
        <v>1500000</v>
      </c>
      <c r="AC73" s="28">
        <f t="shared" si="44"/>
        <v>305.32841195750007</v>
      </c>
      <c r="AD73" s="6"/>
    </row>
    <row r="74" spans="1:30" x14ac:dyDescent="0.55000000000000004">
      <c r="A74" s="23">
        <v>44965</v>
      </c>
      <c r="B74" s="24">
        <v>351214</v>
      </c>
      <c r="C74" s="24">
        <v>4856293</v>
      </c>
      <c r="O74" s="4">
        <v>44965</v>
      </c>
      <c r="P74" s="24">
        <v>351214</v>
      </c>
      <c r="Q74" s="25">
        <v>483</v>
      </c>
      <c r="R74" s="22">
        <f t="shared" si="45"/>
        <v>319946.50103519671</v>
      </c>
      <c r="S74" s="25">
        <v>110</v>
      </c>
      <c r="T74" s="5"/>
      <c r="U74" s="15">
        <f t="shared" si="37"/>
        <v>30000000</v>
      </c>
      <c r="V74" s="27">
        <f t="shared" si="38"/>
        <v>20046.951222935852</v>
      </c>
      <c r="W74" s="17">
        <v>1000000</v>
      </c>
      <c r="X74" s="28">
        <f t="shared" si="39"/>
        <v>668.23170743119499</v>
      </c>
      <c r="Y74" s="28">
        <f t="shared" si="41"/>
        <v>9.6554497355123203</v>
      </c>
      <c r="Z74" s="28">
        <f t="shared" si="40"/>
        <v>1496.4869054840021</v>
      </c>
      <c r="AA74" s="28">
        <f t="shared" si="42"/>
        <v>5178.422690773501</v>
      </c>
      <c r="AB74" s="15">
        <f t="shared" si="43"/>
        <v>1500000</v>
      </c>
      <c r="AC74" s="28">
        <f t="shared" si="44"/>
        <v>289.66349206537052</v>
      </c>
      <c r="AD74" s="6"/>
    </row>
    <row r="75" spans="1:30" x14ac:dyDescent="0.55000000000000004">
      <c r="A75" s="23">
        <v>44966</v>
      </c>
      <c r="B75" s="24">
        <v>346670</v>
      </c>
      <c r="C75" s="24">
        <v>4089945</v>
      </c>
      <c r="O75" s="4">
        <v>44966</v>
      </c>
      <c r="P75" s="24">
        <v>346670</v>
      </c>
      <c r="Q75" s="25">
        <v>436</v>
      </c>
      <c r="R75" s="22">
        <f t="shared" si="45"/>
        <v>337128.623853211</v>
      </c>
      <c r="S75" s="25">
        <v>106</v>
      </c>
      <c r="U75" s="8"/>
      <c r="V75" s="8"/>
      <c r="W75" s="8"/>
      <c r="X75" s="8"/>
      <c r="Y75" s="8"/>
      <c r="Z75" s="8"/>
      <c r="AA75" s="8"/>
      <c r="AB75" s="8"/>
      <c r="AC75" s="8"/>
    </row>
    <row r="76" spans="1:30" x14ac:dyDescent="0.55000000000000004">
      <c r="A76" s="23">
        <v>44967</v>
      </c>
      <c r="B76" s="24">
        <v>349785</v>
      </c>
      <c r="C76" s="24">
        <v>4464036</v>
      </c>
      <c r="O76" s="4">
        <v>44967</v>
      </c>
      <c r="P76" s="24">
        <v>349785</v>
      </c>
      <c r="Q76" s="25">
        <v>473</v>
      </c>
      <c r="R76" s="22">
        <f t="shared" si="45"/>
        <v>254389.09090909091</v>
      </c>
      <c r="S76" s="25">
        <v>86</v>
      </c>
    </row>
    <row r="77" spans="1:30" x14ac:dyDescent="0.55000000000000004">
      <c r="A77" s="23">
        <v>44968</v>
      </c>
      <c r="B77" s="24">
        <v>317903</v>
      </c>
      <c r="C77" s="24">
        <v>4786542</v>
      </c>
      <c r="O77" s="4">
        <v>44968</v>
      </c>
      <c r="P77" s="24">
        <v>317903</v>
      </c>
      <c r="Q77" s="25">
        <v>462</v>
      </c>
      <c r="R77" s="22">
        <f t="shared" si="45"/>
        <v>198173.29870129869</v>
      </c>
      <c r="S77" s="25">
        <v>72</v>
      </c>
    </row>
    <row r="78" spans="1:30" x14ac:dyDescent="0.55000000000000004">
      <c r="A78" s="23">
        <v>44969</v>
      </c>
      <c r="B78" s="24">
        <v>313748</v>
      </c>
      <c r="C78" s="24">
        <v>5200574</v>
      </c>
      <c r="O78" s="4">
        <v>44969</v>
      </c>
      <c r="P78" s="24">
        <v>313748</v>
      </c>
      <c r="Q78" s="25">
        <v>490</v>
      </c>
      <c r="R78" s="22">
        <f t="shared" si="45"/>
        <v>230508.73469387757</v>
      </c>
      <c r="S78" s="25">
        <v>90</v>
      </c>
    </row>
    <row r="79" spans="1:30" x14ac:dyDescent="0.55000000000000004">
      <c r="A79" s="23">
        <v>44970</v>
      </c>
      <c r="B79" s="24">
        <v>290734</v>
      </c>
      <c r="C79" s="24">
        <v>4943050</v>
      </c>
      <c r="O79" s="4">
        <v>44970</v>
      </c>
      <c r="P79" s="24">
        <v>290734</v>
      </c>
      <c r="Q79" s="25">
        <v>471</v>
      </c>
      <c r="R79" s="22">
        <f t="shared" si="45"/>
        <v>170366.42038216561</v>
      </c>
      <c r="S79" s="25">
        <v>69</v>
      </c>
    </row>
    <row r="80" spans="1:30" x14ac:dyDescent="0.55000000000000004">
      <c r="A80" s="23">
        <v>44971</v>
      </c>
      <c r="B80" s="24">
        <v>295192</v>
      </c>
      <c r="C80" s="24">
        <v>4007675</v>
      </c>
      <c r="O80" s="4">
        <v>44971</v>
      </c>
      <c r="P80" s="24">
        <v>295192</v>
      </c>
      <c r="Q80" s="25">
        <v>410</v>
      </c>
      <c r="R80" s="22">
        <f t="shared" si="45"/>
        <v>210234.30243902438</v>
      </c>
      <c r="S80" s="25">
        <v>73</v>
      </c>
    </row>
    <row r="81" spans="1:19" x14ac:dyDescent="0.55000000000000004">
      <c r="A81" s="23">
        <v>44972</v>
      </c>
      <c r="B81" s="24">
        <v>304459</v>
      </c>
      <c r="C81" s="24">
        <v>4172380</v>
      </c>
      <c r="O81" s="4">
        <v>44972</v>
      </c>
      <c r="P81" s="24">
        <v>304459</v>
      </c>
      <c r="Q81" s="25">
        <v>420</v>
      </c>
      <c r="R81" s="22">
        <f t="shared" si="45"/>
        <v>258065.24761904762</v>
      </c>
      <c r="S81" s="25">
        <v>89</v>
      </c>
    </row>
    <row r="82" spans="1:19" x14ac:dyDescent="0.55000000000000004">
      <c r="A82" s="23">
        <v>44973</v>
      </c>
      <c r="B82" s="24">
        <v>359551</v>
      </c>
      <c r="C82" s="24">
        <v>4685092</v>
      </c>
      <c r="O82" s="4">
        <v>44973</v>
      </c>
      <c r="P82" s="24">
        <v>359551</v>
      </c>
      <c r="Q82" s="25">
        <v>486</v>
      </c>
      <c r="R82" s="22">
        <f t="shared" si="45"/>
        <v>236741.39917695473</v>
      </c>
      <c r="S82" s="25">
        <v>80</v>
      </c>
    </row>
    <row r="83" spans="1:19" x14ac:dyDescent="0.55000000000000004">
      <c r="A83" s="23">
        <v>44974</v>
      </c>
      <c r="B83" s="24">
        <v>311809</v>
      </c>
      <c r="C83" s="24">
        <v>4062035</v>
      </c>
      <c r="O83" s="4">
        <v>44974</v>
      </c>
      <c r="P83" s="24">
        <v>311809</v>
      </c>
      <c r="Q83" s="25">
        <v>403</v>
      </c>
      <c r="R83" s="22">
        <f t="shared" si="45"/>
        <v>213546.61042183623</v>
      </c>
      <c r="S83" s="25">
        <v>69</v>
      </c>
    </row>
    <row r="84" spans="1:19" x14ac:dyDescent="0.55000000000000004">
      <c r="A84" s="23">
        <v>44975</v>
      </c>
      <c r="B84" s="24">
        <v>344807</v>
      </c>
      <c r="C84" s="24">
        <v>5285645</v>
      </c>
      <c r="O84" s="4">
        <v>44975</v>
      </c>
      <c r="P84" s="24">
        <v>344807</v>
      </c>
      <c r="Q84" s="25">
        <v>489</v>
      </c>
      <c r="R84" s="22">
        <f t="shared" si="45"/>
        <v>253845.64417177913</v>
      </c>
      <c r="S84" s="25">
        <v>90</v>
      </c>
    </row>
    <row r="85" spans="1:19" x14ac:dyDescent="0.55000000000000004">
      <c r="A85" s="23">
        <v>44976</v>
      </c>
      <c r="B85" s="24">
        <v>382074</v>
      </c>
      <c r="C85" s="24">
        <v>6184571</v>
      </c>
      <c r="O85" s="4">
        <v>44976</v>
      </c>
      <c r="P85" s="24">
        <v>382074</v>
      </c>
      <c r="Q85" s="25">
        <v>613</v>
      </c>
      <c r="R85" s="22">
        <f t="shared" si="45"/>
        <v>378957.57259380101</v>
      </c>
      <c r="S85" s="25">
        <v>152</v>
      </c>
    </row>
    <row r="86" spans="1:19" x14ac:dyDescent="0.55000000000000004">
      <c r="A86" s="23">
        <v>44977</v>
      </c>
      <c r="B86" s="24">
        <v>300746</v>
      </c>
      <c r="C86" s="24">
        <v>4182339</v>
      </c>
      <c r="O86" s="4">
        <v>44977</v>
      </c>
      <c r="P86" s="24">
        <v>300746</v>
      </c>
      <c r="Q86" s="25">
        <v>446</v>
      </c>
      <c r="R86" s="22">
        <f t="shared" si="45"/>
        <v>264332.80717488792</v>
      </c>
      <c r="S86" s="25">
        <v>98</v>
      </c>
    </row>
    <row r="87" spans="1:19" x14ac:dyDescent="0.55000000000000004">
      <c r="A87" s="23">
        <v>44978</v>
      </c>
      <c r="B87" s="24">
        <v>289664</v>
      </c>
      <c r="C87" s="24">
        <v>4703687</v>
      </c>
      <c r="O87" s="4">
        <v>44978</v>
      </c>
      <c r="P87" s="24">
        <v>289664</v>
      </c>
      <c r="Q87" s="25">
        <v>474</v>
      </c>
      <c r="R87" s="22">
        <f t="shared" si="45"/>
        <v>251775.45991561183</v>
      </c>
      <c r="S87" s="25">
        <v>103</v>
      </c>
    </row>
    <row r="88" spans="1:19" x14ac:dyDescent="0.55000000000000004">
      <c r="A88" s="23">
        <v>44979</v>
      </c>
      <c r="B88" s="24">
        <v>304688</v>
      </c>
      <c r="C88" s="24">
        <v>4454697</v>
      </c>
      <c r="O88" s="4">
        <v>44979</v>
      </c>
      <c r="P88" s="24">
        <v>304688</v>
      </c>
      <c r="Q88" s="25">
        <v>455</v>
      </c>
      <c r="R88" s="22">
        <f t="shared" si="45"/>
        <v>275893.30989010987</v>
      </c>
      <c r="S88" s="25">
        <v>103</v>
      </c>
    </row>
    <row r="89" spans="1:19" x14ac:dyDescent="0.55000000000000004">
      <c r="A89" s="23">
        <v>44980</v>
      </c>
      <c r="B89" s="24">
        <v>303216</v>
      </c>
      <c r="C89" s="24">
        <v>5306244</v>
      </c>
      <c r="O89" s="4">
        <v>44980</v>
      </c>
      <c r="P89" s="24">
        <v>303216</v>
      </c>
      <c r="Q89" s="25">
        <v>497</v>
      </c>
      <c r="R89" s="22">
        <f t="shared" si="45"/>
        <v>219633.31991951709</v>
      </c>
      <c r="S89" s="25">
        <v>90</v>
      </c>
    </row>
    <row r="90" spans="1:19" x14ac:dyDescent="0.55000000000000004">
      <c r="A90" s="23">
        <v>44981</v>
      </c>
      <c r="B90" s="24">
        <v>273408</v>
      </c>
      <c r="C90" s="24">
        <v>4462295</v>
      </c>
      <c r="O90" s="4">
        <v>44981</v>
      </c>
      <c r="P90" s="24">
        <v>273408</v>
      </c>
      <c r="Q90" s="25">
        <v>433</v>
      </c>
      <c r="R90" s="22">
        <f t="shared" si="45"/>
        <v>166696.79445727481</v>
      </c>
      <c r="S90" s="25">
        <v>66</v>
      </c>
    </row>
    <row r="91" spans="1:19" x14ac:dyDescent="0.55000000000000004">
      <c r="A91" s="23">
        <v>44982</v>
      </c>
      <c r="B91" s="24">
        <v>304935</v>
      </c>
      <c r="C91" s="24">
        <v>4823394</v>
      </c>
      <c r="O91" s="4">
        <v>44982</v>
      </c>
      <c r="P91" s="24">
        <v>304935</v>
      </c>
      <c r="Q91" s="25">
        <v>434</v>
      </c>
      <c r="R91" s="22">
        <f t="shared" si="45"/>
        <v>233268.24884792627</v>
      </c>
      <c r="S91" s="25">
        <v>83</v>
      </c>
    </row>
    <row r="92" spans="1:19" x14ac:dyDescent="0.55000000000000004">
      <c r="A92" s="23">
        <v>44983</v>
      </c>
      <c r="B92" s="24">
        <v>325663</v>
      </c>
      <c r="C92" s="24">
        <v>4368970</v>
      </c>
      <c r="O92" s="4">
        <v>44983</v>
      </c>
      <c r="P92" s="24">
        <v>325663</v>
      </c>
      <c r="Q92" s="25">
        <v>470</v>
      </c>
      <c r="R92" s="22">
        <f t="shared" si="45"/>
        <v>277160</v>
      </c>
      <c r="S92" s="25">
        <v>100</v>
      </c>
    </row>
    <row r="93" spans="1:19" x14ac:dyDescent="0.55000000000000004">
      <c r="A93" s="23">
        <v>44984</v>
      </c>
      <c r="B93" s="24">
        <v>313716</v>
      </c>
      <c r="C93" s="24">
        <v>3534534</v>
      </c>
      <c r="O93" s="4">
        <v>44984</v>
      </c>
      <c r="P93" s="24">
        <v>313716</v>
      </c>
      <c r="Q93" s="25">
        <v>400</v>
      </c>
      <c r="R93" s="22">
        <f t="shared" si="45"/>
        <v>326264.64</v>
      </c>
      <c r="S93" s="25">
        <v>104</v>
      </c>
    </row>
    <row r="94" spans="1:19" x14ac:dyDescent="0.55000000000000004">
      <c r="A94" s="23">
        <v>44985</v>
      </c>
      <c r="B94" s="24">
        <v>410568</v>
      </c>
      <c r="C94" s="24">
        <v>4386604</v>
      </c>
      <c r="O94" s="4">
        <v>44985</v>
      </c>
      <c r="P94" s="24">
        <v>410568</v>
      </c>
      <c r="Q94" s="25">
        <v>415</v>
      </c>
      <c r="R94" s="22">
        <f t="shared" si="45"/>
        <v>383856.34698795178</v>
      </c>
      <c r="S94" s="25">
        <v>97</v>
      </c>
    </row>
    <row r="95" spans="1:19" x14ac:dyDescent="0.55000000000000004">
      <c r="A95" s="23">
        <v>44986</v>
      </c>
      <c r="B95" s="24">
        <v>449171</v>
      </c>
      <c r="C95" s="24">
        <v>5666465</v>
      </c>
      <c r="O95" s="4">
        <v>44986</v>
      </c>
      <c r="P95" s="24">
        <v>449171</v>
      </c>
      <c r="Q95" s="25">
        <v>599</v>
      </c>
      <c r="R95" s="22">
        <f t="shared" si="45"/>
        <v>380933.00166944909</v>
      </c>
      <c r="S95" s="25">
        <v>127</v>
      </c>
    </row>
    <row r="96" spans="1:19" x14ac:dyDescent="0.55000000000000004">
      <c r="A96" s="23">
        <v>44987</v>
      </c>
      <c r="B96" s="24">
        <v>381931</v>
      </c>
      <c r="C96" s="24">
        <v>4571303</v>
      </c>
      <c r="O96" s="4">
        <v>44987</v>
      </c>
      <c r="P96" s="24">
        <v>381931</v>
      </c>
      <c r="Q96" s="25">
        <v>453</v>
      </c>
      <c r="R96" s="22">
        <f t="shared" si="45"/>
        <v>397950.18101545254</v>
      </c>
      <c r="S96" s="25">
        <v>118</v>
      </c>
    </row>
    <row r="97" spans="1:19" x14ac:dyDescent="0.55000000000000004">
      <c r="A97" s="23">
        <v>44988</v>
      </c>
      <c r="B97" s="24">
        <v>405487</v>
      </c>
      <c r="C97" s="24">
        <v>5402615</v>
      </c>
      <c r="O97" s="4">
        <v>44988</v>
      </c>
      <c r="P97" s="24">
        <v>405487</v>
      </c>
      <c r="Q97" s="25">
        <v>537</v>
      </c>
      <c r="R97" s="22">
        <f t="shared" si="45"/>
        <v>305059.12104283052</v>
      </c>
      <c r="S97" s="25">
        <v>101</v>
      </c>
    </row>
    <row r="98" spans="1:19" x14ac:dyDescent="0.55000000000000004">
      <c r="A98" s="23">
        <v>44989</v>
      </c>
      <c r="B98" s="24">
        <v>416093</v>
      </c>
      <c r="C98" s="24">
        <v>4585141</v>
      </c>
      <c r="O98" s="4">
        <v>44989</v>
      </c>
      <c r="P98" s="24">
        <v>416093</v>
      </c>
      <c r="Q98" s="25">
        <v>449</v>
      </c>
      <c r="R98" s="22">
        <f t="shared" si="45"/>
        <v>370684.18708240538</v>
      </c>
      <c r="S98" s="25">
        <v>100</v>
      </c>
    </row>
    <row r="99" spans="1:19" x14ac:dyDescent="0.55000000000000004">
      <c r="A99" s="23">
        <v>44990</v>
      </c>
      <c r="B99" s="24">
        <v>461481</v>
      </c>
      <c r="C99" s="24">
        <v>5559900</v>
      </c>
      <c r="O99" s="4">
        <v>44990</v>
      </c>
      <c r="P99" s="24">
        <v>461481</v>
      </c>
      <c r="Q99" s="25">
        <v>548</v>
      </c>
      <c r="R99" s="22">
        <f t="shared" si="45"/>
        <v>437901.67883211677</v>
      </c>
      <c r="S99" s="25">
        <v>130</v>
      </c>
    </row>
    <row r="100" spans="1:19" x14ac:dyDescent="0.55000000000000004">
      <c r="A100" s="23">
        <v>44991</v>
      </c>
      <c r="B100" s="24">
        <v>471628</v>
      </c>
      <c r="C100" s="24">
        <v>7048467</v>
      </c>
      <c r="O100" s="4">
        <v>44991</v>
      </c>
      <c r="P100" s="24">
        <v>471628</v>
      </c>
      <c r="Q100" s="25">
        <v>679</v>
      </c>
      <c r="R100" s="22">
        <f t="shared" si="45"/>
        <v>313955.60530191456</v>
      </c>
      <c r="S100" s="25">
        <v>113</v>
      </c>
    </row>
    <row r="101" spans="1:19" x14ac:dyDescent="0.55000000000000004">
      <c r="A101" s="23">
        <v>44992</v>
      </c>
      <c r="B101" s="24">
        <v>440487</v>
      </c>
      <c r="C101" s="24">
        <v>5400774</v>
      </c>
      <c r="O101" s="4">
        <v>44992</v>
      </c>
      <c r="P101" s="24">
        <v>440487</v>
      </c>
      <c r="Q101" s="25">
        <v>468</v>
      </c>
      <c r="R101" s="22">
        <f t="shared" si="45"/>
        <v>361425.23076923075</v>
      </c>
      <c r="S101" s="25">
        <v>96</v>
      </c>
    </row>
    <row r="102" spans="1:19" x14ac:dyDescent="0.55000000000000004">
      <c r="A102" s="23">
        <v>44993</v>
      </c>
      <c r="B102" s="24">
        <v>560386</v>
      </c>
      <c r="C102" s="24">
        <v>9033935</v>
      </c>
      <c r="O102" s="4">
        <v>44993</v>
      </c>
      <c r="P102" s="24">
        <v>560386</v>
      </c>
      <c r="Q102" s="25">
        <v>1010</v>
      </c>
      <c r="R102" s="22">
        <f t="shared" si="45"/>
        <v>521547.36633663368</v>
      </c>
      <c r="S102" s="25">
        <v>235</v>
      </c>
    </row>
    <row r="103" spans="1:19" x14ac:dyDescent="0.55000000000000004">
      <c r="A103" s="23">
        <v>44994</v>
      </c>
      <c r="B103" s="24">
        <v>392819</v>
      </c>
      <c r="C103" s="24">
        <v>5227411</v>
      </c>
      <c r="O103" s="4">
        <v>44994</v>
      </c>
      <c r="P103" s="24">
        <v>392819</v>
      </c>
      <c r="Q103" s="25">
        <v>480</v>
      </c>
      <c r="R103" s="22">
        <f t="shared" si="45"/>
        <v>307708.21666666667</v>
      </c>
      <c r="S103" s="25">
        <v>94</v>
      </c>
    </row>
    <row r="104" spans="1:19" x14ac:dyDescent="0.55000000000000004">
      <c r="A104" s="23">
        <v>44995</v>
      </c>
      <c r="B104" s="24">
        <v>363250</v>
      </c>
      <c r="C104" s="24">
        <v>4026924</v>
      </c>
      <c r="O104" s="4">
        <v>44995</v>
      </c>
      <c r="P104" s="24">
        <v>363250</v>
      </c>
      <c r="Q104" s="25">
        <v>379</v>
      </c>
      <c r="R104" s="22">
        <f t="shared" si="45"/>
        <v>364208.44327176776</v>
      </c>
      <c r="S104" s="25">
        <v>95</v>
      </c>
    </row>
    <row r="105" spans="1:19" x14ac:dyDescent="0.55000000000000004">
      <c r="A105" s="23">
        <v>44996</v>
      </c>
      <c r="B105" s="24">
        <v>408102</v>
      </c>
      <c r="C105" s="24">
        <v>5204909</v>
      </c>
      <c r="O105" s="4">
        <v>44996</v>
      </c>
      <c r="P105" s="24">
        <v>408102</v>
      </c>
      <c r="Q105" s="25">
        <v>518</v>
      </c>
      <c r="R105" s="22">
        <f t="shared" si="45"/>
        <v>305682.57915057911</v>
      </c>
      <c r="S105" s="25">
        <v>97</v>
      </c>
    </row>
    <row r="106" spans="1:19" x14ac:dyDescent="0.55000000000000004">
      <c r="A106" s="23">
        <v>44997</v>
      </c>
      <c r="B106" s="24">
        <v>419944</v>
      </c>
      <c r="C106" s="24">
        <v>5508543</v>
      </c>
      <c r="O106" s="4">
        <v>44997</v>
      </c>
      <c r="P106" s="24">
        <v>419944</v>
      </c>
      <c r="Q106" s="25">
        <v>546</v>
      </c>
      <c r="R106" s="22">
        <f t="shared" si="45"/>
        <v>319957.33333333331</v>
      </c>
      <c r="S106" s="25">
        <v>104</v>
      </c>
    </row>
    <row r="107" spans="1:19" x14ac:dyDescent="0.55000000000000004">
      <c r="A107" s="23">
        <v>44998</v>
      </c>
      <c r="B107" s="24">
        <v>332467</v>
      </c>
      <c r="C107" s="24">
        <v>4344721</v>
      </c>
      <c r="O107" s="4">
        <v>44998</v>
      </c>
      <c r="P107" s="24">
        <v>332467</v>
      </c>
      <c r="Q107" s="25">
        <v>426</v>
      </c>
      <c r="R107" s="22">
        <f t="shared" si="45"/>
        <v>246618.7136150235</v>
      </c>
      <c r="S107" s="25">
        <v>79</v>
      </c>
    </row>
    <row r="108" spans="1:19" x14ac:dyDescent="0.55000000000000004">
      <c r="A108" s="23">
        <v>44999</v>
      </c>
      <c r="B108" s="24">
        <v>361155</v>
      </c>
      <c r="C108" s="24">
        <v>4538697</v>
      </c>
      <c r="O108" s="4">
        <v>44999</v>
      </c>
      <c r="P108" s="24">
        <v>361155</v>
      </c>
      <c r="Q108" s="25">
        <v>435</v>
      </c>
      <c r="R108" s="22">
        <f t="shared" si="45"/>
        <v>298886.89655172412</v>
      </c>
      <c r="S108" s="25">
        <v>90</v>
      </c>
    </row>
    <row r="109" spans="1:19" x14ac:dyDescent="0.55000000000000004">
      <c r="A109" s="23">
        <v>45000</v>
      </c>
      <c r="B109" s="24">
        <v>432083</v>
      </c>
      <c r="C109" s="24">
        <v>4749249</v>
      </c>
      <c r="O109" s="4">
        <v>45000</v>
      </c>
      <c r="P109" s="24">
        <v>432083</v>
      </c>
      <c r="Q109" s="25">
        <v>454</v>
      </c>
      <c r="R109" s="22">
        <f t="shared" si="45"/>
        <v>319779.48898678413</v>
      </c>
      <c r="S109" s="25">
        <v>84</v>
      </c>
    </row>
    <row r="110" spans="1:19" x14ac:dyDescent="0.55000000000000004">
      <c r="A110" s="23">
        <v>45001</v>
      </c>
      <c r="B110" s="24">
        <v>386434</v>
      </c>
      <c r="C110" s="24">
        <v>6128660</v>
      </c>
      <c r="O110" s="4">
        <v>45001</v>
      </c>
      <c r="P110" s="24">
        <v>386434</v>
      </c>
      <c r="Q110" s="25">
        <v>467</v>
      </c>
      <c r="R110" s="22">
        <f t="shared" si="45"/>
        <v>317753.0107066381</v>
      </c>
      <c r="S110" s="25">
        <v>96</v>
      </c>
    </row>
    <row r="111" spans="1:19" x14ac:dyDescent="0.55000000000000004">
      <c r="A111" s="23">
        <v>45002</v>
      </c>
      <c r="B111" s="24">
        <v>328008</v>
      </c>
      <c r="C111" s="24">
        <v>5413220</v>
      </c>
      <c r="O111" s="4">
        <v>45002</v>
      </c>
      <c r="P111" s="24">
        <v>328008</v>
      </c>
      <c r="Q111" s="25">
        <v>488</v>
      </c>
      <c r="R111" s="22">
        <f t="shared" si="45"/>
        <v>217775.80327868852</v>
      </c>
      <c r="S111" s="25">
        <v>81</v>
      </c>
    </row>
    <row r="112" spans="1:19" x14ac:dyDescent="0.55000000000000004">
      <c r="A112" s="23">
        <v>45003</v>
      </c>
      <c r="B112" s="24">
        <v>361833</v>
      </c>
      <c r="C112" s="24">
        <v>5092426</v>
      </c>
      <c r="O112" s="4">
        <v>45003</v>
      </c>
      <c r="P112" s="24">
        <v>361833</v>
      </c>
      <c r="Q112" s="25">
        <v>473</v>
      </c>
      <c r="R112" s="22">
        <f t="shared" si="45"/>
        <v>287630.46088794927</v>
      </c>
      <c r="S112" s="25">
        <v>94</v>
      </c>
    </row>
    <row r="113" spans="1:19" x14ac:dyDescent="0.55000000000000004">
      <c r="A113" s="23">
        <v>45004</v>
      </c>
      <c r="B113" s="24">
        <v>358981</v>
      </c>
      <c r="C113" s="24">
        <v>4868168</v>
      </c>
      <c r="O113" s="4">
        <v>45004</v>
      </c>
      <c r="P113" s="24">
        <v>358981</v>
      </c>
      <c r="Q113" s="25">
        <v>451</v>
      </c>
      <c r="R113" s="22">
        <f t="shared" si="45"/>
        <v>315202.8292682927</v>
      </c>
      <c r="S113" s="25">
        <v>99</v>
      </c>
    </row>
    <row r="114" spans="1:19" x14ac:dyDescent="0.55000000000000004">
      <c r="A114" s="23">
        <v>45005</v>
      </c>
      <c r="B114" s="24">
        <v>337036</v>
      </c>
      <c r="C114" s="24">
        <v>3639260</v>
      </c>
      <c r="O114" s="4">
        <v>45005</v>
      </c>
      <c r="P114" s="24">
        <v>337036</v>
      </c>
      <c r="Q114" s="25">
        <v>383</v>
      </c>
      <c r="R114" s="22">
        <f t="shared" si="45"/>
        <v>299196.44908616185</v>
      </c>
      <c r="S114" s="25">
        <v>85</v>
      </c>
    </row>
    <row r="115" spans="1:19" x14ac:dyDescent="0.55000000000000004">
      <c r="A115" s="23">
        <v>45006</v>
      </c>
      <c r="B115" s="24">
        <v>573458</v>
      </c>
      <c r="C115" s="24">
        <v>12959967</v>
      </c>
      <c r="O115" s="4">
        <v>45006</v>
      </c>
      <c r="P115" s="24">
        <v>573458</v>
      </c>
      <c r="Q115" s="25">
        <v>1379</v>
      </c>
      <c r="R115" s="22">
        <f t="shared" si="45"/>
        <v>510664.55692530819</v>
      </c>
      <c r="S115" s="25">
        <v>307</v>
      </c>
    </row>
    <row r="116" spans="1:19" x14ac:dyDescent="0.55000000000000004">
      <c r="A116" s="23">
        <v>45007</v>
      </c>
      <c r="B116" s="24">
        <v>338471</v>
      </c>
      <c r="C116" s="24">
        <v>4976148</v>
      </c>
      <c r="O116" s="4">
        <v>45007</v>
      </c>
      <c r="P116" s="24">
        <v>338471</v>
      </c>
      <c r="Q116" s="25">
        <v>457</v>
      </c>
      <c r="R116" s="22">
        <f t="shared" si="45"/>
        <v>311067.43982494529</v>
      </c>
      <c r="S116" s="25">
        <v>105</v>
      </c>
    </row>
    <row r="117" spans="1:19" x14ac:dyDescent="0.55000000000000004">
      <c r="A117" s="23">
        <v>45008</v>
      </c>
      <c r="B117" s="24">
        <v>327613</v>
      </c>
      <c r="C117" s="24">
        <v>3945262</v>
      </c>
      <c r="O117" s="4">
        <v>45008</v>
      </c>
      <c r="P117" s="24">
        <v>327613</v>
      </c>
      <c r="Q117" s="25">
        <v>421</v>
      </c>
      <c r="R117" s="22">
        <f t="shared" si="45"/>
        <v>311271.2589073634</v>
      </c>
      <c r="S117" s="25">
        <v>100</v>
      </c>
    </row>
    <row r="118" spans="1:19" x14ac:dyDescent="0.55000000000000004">
      <c r="A118" s="23">
        <v>45009</v>
      </c>
      <c r="B118" s="24">
        <v>320434</v>
      </c>
      <c r="C118" s="24">
        <v>4650333</v>
      </c>
      <c r="O118" s="4">
        <v>45009</v>
      </c>
      <c r="P118" s="24">
        <v>320434</v>
      </c>
      <c r="Q118" s="25">
        <v>456</v>
      </c>
      <c r="R118" s="22">
        <f t="shared" si="45"/>
        <v>252974.21052631579</v>
      </c>
      <c r="S118" s="25">
        <v>90</v>
      </c>
    </row>
    <row r="119" spans="1:19" x14ac:dyDescent="0.55000000000000004">
      <c r="A119" s="23">
        <v>45010</v>
      </c>
      <c r="B119" s="24">
        <v>355093</v>
      </c>
      <c r="C119" s="24">
        <v>5236637</v>
      </c>
      <c r="O119" s="4">
        <v>45010</v>
      </c>
      <c r="P119" s="24">
        <v>355093</v>
      </c>
      <c r="Q119" s="25">
        <v>501</v>
      </c>
      <c r="R119" s="22">
        <f t="shared" si="45"/>
        <v>300517.82834331336</v>
      </c>
      <c r="S119" s="25">
        <v>106</v>
      </c>
    </row>
    <row r="120" spans="1:19" x14ac:dyDescent="0.55000000000000004">
      <c r="A120" s="23">
        <v>45011</v>
      </c>
      <c r="B120" s="24">
        <v>378445</v>
      </c>
      <c r="C120" s="24">
        <v>5806687</v>
      </c>
      <c r="O120" s="4">
        <v>45011</v>
      </c>
      <c r="P120" s="24">
        <v>378445</v>
      </c>
      <c r="Q120" s="25">
        <v>585</v>
      </c>
      <c r="R120" s="22">
        <f t="shared" si="45"/>
        <v>284642.39316239319</v>
      </c>
      <c r="S120" s="25">
        <v>110</v>
      </c>
    </row>
    <row r="121" spans="1:19" x14ac:dyDescent="0.55000000000000004">
      <c r="A121" s="23">
        <v>45012</v>
      </c>
      <c r="B121" s="24">
        <v>284928</v>
      </c>
      <c r="C121" s="24">
        <v>3966996</v>
      </c>
      <c r="O121" s="4">
        <v>45012</v>
      </c>
      <c r="P121" s="24">
        <v>284928</v>
      </c>
      <c r="Q121" s="25">
        <v>427</v>
      </c>
      <c r="R121" s="22">
        <f t="shared" si="45"/>
        <v>269580.59016393445</v>
      </c>
      <c r="S121" s="25">
        <v>101</v>
      </c>
    </row>
    <row r="122" spans="1:19" x14ac:dyDescent="0.55000000000000004">
      <c r="A122" s="23">
        <v>45013</v>
      </c>
      <c r="B122" s="24">
        <v>259626</v>
      </c>
      <c r="C122" s="24">
        <v>5378096</v>
      </c>
      <c r="O122" s="4">
        <v>45013</v>
      </c>
      <c r="P122" s="24">
        <v>259626</v>
      </c>
      <c r="Q122" s="25">
        <v>487</v>
      </c>
      <c r="R122" s="22">
        <f t="shared" si="45"/>
        <v>219642.5297741273</v>
      </c>
      <c r="S122" s="25">
        <v>103</v>
      </c>
    </row>
    <row r="123" spans="1:19" x14ac:dyDescent="0.55000000000000004">
      <c r="A123" s="23">
        <v>45014</v>
      </c>
      <c r="B123" s="24">
        <v>252172</v>
      </c>
      <c r="C123" s="24">
        <v>3476940</v>
      </c>
      <c r="O123" s="4">
        <v>45014</v>
      </c>
      <c r="P123" s="24">
        <v>252172</v>
      </c>
      <c r="Q123" s="25">
        <v>357</v>
      </c>
      <c r="R123" s="22">
        <f t="shared" si="45"/>
        <v>200607.41736694676</v>
      </c>
      <c r="S123" s="25">
        <v>71</v>
      </c>
    </row>
    <row r="124" spans="1:19" x14ac:dyDescent="0.55000000000000004">
      <c r="A124" s="23">
        <v>45015</v>
      </c>
      <c r="B124" s="24">
        <v>231380</v>
      </c>
      <c r="C124" s="24">
        <v>3300084</v>
      </c>
      <c r="O124" s="4">
        <v>45015</v>
      </c>
      <c r="P124" s="24">
        <v>231380</v>
      </c>
      <c r="Q124" s="25">
        <v>309</v>
      </c>
      <c r="R124" s="22">
        <f t="shared" si="45"/>
        <v>131789.25566343043</v>
      </c>
      <c r="S124" s="25">
        <v>44</v>
      </c>
    </row>
    <row r="125" spans="1:19" x14ac:dyDescent="0.55000000000000004">
      <c r="A125" s="23">
        <v>45016</v>
      </c>
      <c r="B125" s="24">
        <v>382683</v>
      </c>
      <c r="C125" s="24">
        <v>3941811</v>
      </c>
      <c r="O125" s="4">
        <v>45016</v>
      </c>
      <c r="P125" s="24">
        <v>382683</v>
      </c>
      <c r="Q125" s="25">
        <v>323</v>
      </c>
      <c r="R125" s="22">
        <f t="shared" si="45"/>
        <v>274868.28482972132</v>
      </c>
      <c r="S125" s="25">
        <v>58</v>
      </c>
    </row>
    <row r="126" spans="1:19" x14ac:dyDescent="0.55000000000000004">
      <c r="A126" s="23">
        <v>45017</v>
      </c>
      <c r="B126" s="24">
        <v>613400</v>
      </c>
      <c r="C126" s="24">
        <v>4654326</v>
      </c>
      <c r="O126" s="4">
        <v>45017</v>
      </c>
      <c r="P126" s="24">
        <v>613400</v>
      </c>
      <c r="Q126" s="25">
        <v>431</v>
      </c>
      <c r="R126" s="22">
        <f t="shared" si="45"/>
        <v>335875.63805104408</v>
      </c>
      <c r="S126" s="25">
        <v>59</v>
      </c>
    </row>
    <row r="127" spans="1:19" x14ac:dyDescent="0.55000000000000004">
      <c r="A127" s="23">
        <v>45018</v>
      </c>
      <c r="B127" s="24">
        <v>690443</v>
      </c>
      <c r="C127" s="24">
        <v>4544129</v>
      </c>
      <c r="O127" s="4">
        <v>45018</v>
      </c>
      <c r="P127" s="24">
        <v>690443</v>
      </c>
      <c r="Q127" s="25">
        <v>436</v>
      </c>
      <c r="R127" s="22">
        <f t="shared" si="45"/>
        <v>633433.94495412847</v>
      </c>
      <c r="S127" s="25">
        <v>100</v>
      </c>
    </row>
    <row r="128" spans="1:19" x14ac:dyDescent="0.55000000000000004">
      <c r="A128" s="23">
        <v>45019</v>
      </c>
      <c r="B128" s="24">
        <v>570197</v>
      </c>
      <c r="C128" s="24">
        <v>3422229</v>
      </c>
      <c r="O128" s="4">
        <v>45019</v>
      </c>
      <c r="P128" s="24">
        <v>570197</v>
      </c>
      <c r="Q128" s="25">
        <v>316</v>
      </c>
      <c r="R128" s="22">
        <f t="shared" si="45"/>
        <v>346448.81012658228</v>
      </c>
      <c r="S128" s="25">
        <v>48</v>
      </c>
    </row>
    <row r="129" spans="1:19" x14ac:dyDescent="0.55000000000000004">
      <c r="A129" s="23">
        <v>45020</v>
      </c>
      <c r="B129" s="24">
        <v>592175</v>
      </c>
      <c r="C129" s="24">
        <v>3875872</v>
      </c>
      <c r="O129" s="4">
        <v>45020</v>
      </c>
      <c r="P129" s="24">
        <v>592175</v>
      </c>
      <c r="Q129" s="25">
        <v>358</v>
      </c>
      <c r="R129" s="22">
        <f t="shared" si="45"/>
        <v>443304.18994413409</v>
      </c>
      <c r="S129" s="25">
        <v>67</v>
      </c>
    </row>
    <row r="130" spans="1:19" x14ac:dyDescent="0.55000000000000004">
      <c r="A130" s="23">
        <v>45021</v>
      </c>
      <c r="B130" s="24">
        <v>604336</v>
      </c>
      <c r="C130" s="24">
        <v>4222634</v>
      </c>
      <c r="O130" s="4">
        <v>45021</v>
      </c>
      <c r="P130" s="24">
        <v>604336</v>
      </c>
      <c r="Q130" s="25">
        <v>431</v>
      </c>
      <c r="R130" s="22">
        <f t="shared" si="45"/>
        <v>628172.91879350343</v>
      </c>
      <c r="S130" s="25">
        <v>112</v>
      </c>
    </row>
    <row r="131" spans="1:19" x14ac:dyDescent="0.55000000000000004">
      <c r="A131" s="23">
        <v>45022</v>
      </c>
      <c r="B131" s="24">
        <v>686703</v>
      </c>
      <c r="C131" s="24">
        <v>7664640</v>
      </c>
      <c r="O131" s="4">
        <v>45022</v>
      </c>
      <c r="P131" s="24">
        <v>686703</v>
      </c>
      <c r="Q131" s="25">
        <v>684</v>
      </c>
      <c r="R131" s="22">
        <f t="shared" si="45"/>
        <v>554181.36842105258</v>
      </c>
      <c r="S131" s="25">
        <v>138</v>
      </c>
    </row>
    <row r="132" spans="1:19" x14ac:dyDescent="0.55000000000000004">
      <c r="A132" s="23">
        <v>45023</v>
      </c>
      <c r="B132" s="24">
        <v>572904</v>
      </c>
      <c r="C132" s="24">
        <v>6118503</v>
      </c>
      <c r="O132" s="4">
        <v>45023</v>
      </c>
      <c r="P132" s="24">
        <v>572904</v>
      </c>
      <c r="Q132" s="25">
        <v>567</v>
      </c>
      <c r="R132" s="22">
        <f t="shared" si="45"/>
        <v>436498.28571428568</v>
      </c>
      <c r="S132" s="25">
        <v>108</v>
      </c>
    </row>
    <row r="133" spans="1:19" x14ac:dyDescent="0.55000000000000004">
      <c r="A133" s="23">
        <v>45024</v>
      </c>
      <c r="B133" s="24">
        <v>553832</v>
      </c>
      <c r="C133" s="24">
        <v>5313084</v>
      </c>
      <c r="O133" s="4">
        <v>45024</v>
      </c>
      <c r="P133" s="24">
        <v>553832</v>
      </c>
      <c r="Q133" s="25">
        <v>514</v>
      </c>
      <c r="R133" s="22">
        <f t="shared" si="45"/>
        <v>504267.26848249027</v>
      </c>
      <c r="S133" s="25">
        <v>117</v>
      </c>
    </row>
    <row r="134" spans="1:19" x14ac:dyDescent="0.55000000000000004">
      <c r="A134" s="23">
        <v>45025</v>
      </c>
      <c r="B134" s="24">
        <v>568947</v>
      </c>
      <c r="C134" s="24">
        <v>5728723</v>
      </c>
      <c r="O134" s="4">
        <v>45025</v>
      </c>
      <c r="P134" s="24">
        <v>568947</v>
      </c>
      <c r="Q134" s="25">
        <v>585</v>
      </c>
      <c r="R134" s="22">
        <f t="shared" ref="R134:R197" si="46">P134*(S134/Q134)*4</f>
        <v>680791.282051282</v>
      </c>
      <c r="S134" s="25">
        <v>175</v>
      </c>
    </row>
    <row r="135" spans="1:19" x14ac:dyDescent="0.55000000000000004">
      <c r="A135" s="23">
        <v>45026</v>
      </c>
      <c r="B135" s="24">
        <v>483975</v>
      </c>
      <c r="C135" s="24">
        <v>5095456</v>
      </c>
      <c r="O135" s="4">
        <v>45026</v>
      </c>
      <c r="P135" s="24">
        <v>483975</v>
      </c>
      <c r="Q135" s="25">
        <v>490</v>
      </c>
      <c r="R135" s="22">
        <f t="shared" si="46"/>
        <v>426688.16326530615</v>
      </c>
      <c r="S135" s="25">
        <v>108</v>
      </c>
    </row>
    <row r="136" spans="1:19" x14ac:dyDescent="0.55000000000000004">
      <c r="A136" s="23">
        <v>45027</v>
      </c>
      <c r="B136" s="24">
        <v>494074</v>
      </c>
      <c r="C136" s="24">
        <v>4531663</v>
      </c>
      <c r="O136" s="4">
        <v>45027</v>
      </c>
      <c r="P136" s="24">
        <v>494074</v>
      </c>
      <c r="Q136" s="25">
        <v>466</v>
      </c>
      <c r="R136" s="22">
        <f t="shared" si="46"/>
        <v>462266.660944206</v>
      </c>
      <c r="S136" s="25">
        <v>109</v>
      </c>
    </row>
    <row r="137" spans="1:19" x14ac:dyDescent="0.55000000000000004">
      <c r="A137" s="23">
        <v>45028</v>
      </c>
      <c r="B137" s="24">
        <v>529931</v>
      </c>
      <c r="C137" s="24">
        <v>5132511</v>
      </c>
      <c r="O137" s="4">
        <v>45028</v>
      </c>
      <c r="P137" s="24">
        <v>529931</v>
      </c>
      <c r="Q137" s="25">
        <v>523</v>
      </c>
      <c r="R137" s="22">
        <f t="shared" si="46"/>
        <v>543103.28107074567</v>
      </c>
      <c r="S137" s="25">
        <v>134</v>
      </c>
    </row>
    <row r="138" spans="1:19" x14ac:dyDescent="0.55000000000000004">
      <c r="A138" s="23">
        <v>45029</v>
      </c>
      <c r="B138" s="24">
        <v>490639</v>
      </c>
      <c r="C138" s="24">
        <v>4962361</v>
      </c>
      <c r="O138" s="4">
        <v>45029</v>
      </c>
      <c r="P138" s="24">
        <v>490639</v>
      </c>
      <c r="Q138" s="25">
        <v>481</v>
      </c>
      <c r="R138" s="22">
        <f t="shared" si="46"/>
        <v>403935.64241164242</v>
      </c>
      <c r="S138" s="25">
        <v>99</v>
      </c>
    </row>
    <row r="139" spans="1:19" x14ac:dyDescent="0.55000000000000004">
      <c r="A139" s="23">
        <v>45030</v>
      </c>
      <c r="B139" s="24">
        <v>558822</v>
      </c>
      <c r="C139" s="24">
        <v>4668441</v>
      </c>
      <c r="O139" s="4">
        <v>45030</v>
      </c>
      <c r="P139" s="24">
        <v>558822</v>
      </c>
      <c r="Q139" s="25">
        <v>471</v>
      </c>
      <c r="R139" s="22">
        <f t="shared" si="46"/>
        <v>460345.93630573252</v>
      </c>
      <c r="S139" s="25">
        <v>97</v>
      </c>
    </row>
    <row r="140" spans="1:19" x14ac:dyDescent="0.55000000000000004">
      <c r="A140" s="23">
        <v>45031</v>
      </c>
      <c r="B140" s="24">
        <v>611813</v>
      </c>
      <c r="C140" s="24">
        <v>5923189</v>
      </c>
      <c r="O140" s="4">
        <v>45031</v>
      </c>
      <c r="P140" s="24">
        <v>611813</v>
      </c>
      <c r="Q140" s="25">
        <v>607</v>
      </c>
      <c r="R140" s="22">
        <f t="shared" si="46"/>
        <v>588630.6293245469</v>
      </c>
      <c r="S140" s="25">
        <v>146</v>
      </c>
    </row>
    <row r="141" spans="1:19" x14ac:dyDescent="0.55000000000000004">
      <c r="A141" s="23">
        <v>45032</v>
      </c>
      <c r="B141" s="24">
        <v>581369</v>
      </c>
      <c r="C141" s="24">
        <v>6926961</v>
      </c>
      <c r="O141" s="4">
        <v>45032</v>
      </c>
      <c r="P141" s="24">
        <v>581369</v>
      </c>
      <c r="Q141" s="25">
        <v>655</v>
      </c>
      <c r="R141" s="22">
        <f t="shared" si="46"/>
        <v>553853.82595419849</v>
      </c>
      <c r="S141" s="25">
        <v>156</v>
      </c>
    </row>
    <row r="142" spans="1:19" x14ac:dyDescent="0.55000000000000004">
      <c r="A142" s="23">
        <v>45033</v>
      </c>
      <c r="B142" s="24">
        <v>398826</v>
      </c>
      <c r="C142" s="24">
        <v>5471923</v>
      </c>
      <c r="O142" s="4">
        <v>45033</v>
      </c>
      <c r="P142" s="24">
        <v>398826</v>
      </c>
      <c r="Q142" s="25">
        <v>548</v>
      </c>
      <c r="R142" s="22">
        <f t="shared" si="46"/>
        <v>331869.81021897809</v>
      </c>
      <c r="S142" s="25">
        <v>114</v>
      </c>
    </row>
    <row r="143" spans="1:19" x14ac:dyDescent="0.55000000000000004">
      <c r="A143" s="23">
        <v>45034</v>
      </c>
      <c r="B143" s="24">
        <v>402349</v>
      </c>
      <c r="C143" s="24">
        <v>4675111</v>
      </c>
      <c r="O143" s="4">
        <v>45034</v>
      </c>
      <c r="P143" s="24">
        <v>402349</v>
      </c>
      <c r="Q143" s="25">
        <v>426</v>
      </c>
      <c r="R143" s="22">
        <f t="shared" si="46"/>
        <v>328679.46478873241</v>
      </c>
      <c r="S143" s="25">
        <v>87</v>
      </c>
    </row>
    <row r="144" spans="1:19" x14ac:dyDescent="0.55000000000000004">
      <c r="A144" s="23">
        <v>45035</v>
      </c>
      <c r="B144" s="24">
        <v>572512</v>
      </c>
      <c r="C144" s="24">
        <v>5373253</v>
      </c>
      <c r="O144" s="4">
        <v>45035</v>
      </c>
      <c r="P144" s="24">
        <v>572512</v>
      </c>
      <c r="Q144" s="25">
        <v>533</v>
      </c>
      <c r="R144" s="22">
        <f t="shared" si="46"/>
        <v>545658.71669793618</v>
      </c>
      <c r="S144" s="25">
        <v>127</v>
      </c>
    </row>
    <row r="145" spans="1:19" x14ac:dyDescent="0.55000000000000004">
      <c r="A145" s="23">
        <v>45036</v>
      </c>
      <c r="B145" s="24">
        <v>573386</v>
      </c>
      <c r="C145" s="24">
        <v>4515578</v>
      </c>
      <c r="O145" s="4">
        <v>45036</v>
      </c>
      <c r="P145" s="24">
        <v>573386</v>
      </c>
      <c r="Q145" s="25">
        <v>460</v>
      </c>
      <c r="R145" s="22">
        <f t="shared" si="46"/>
        <v>643189.51304347825</v>
      </c>
      <c r="S145" s="25">
        <v>129</v>
      </c>
    </row>
    <row r="146" spans="1:19" x14ac:dyDescent="0.55000000000000004">
      <c r="A146" s="23">
        <v>45037</v>
      </c>
      <c r="B146" s="24">
        <v>662441</v>
      </c>
      <c r="C146" s="24">
        <v>7900704</v>
      </c>
      <c r="O146" s="4">
        <v>45037</v>
      </c>
      <c r="P146" s="24">
        <v>662441</v>
      </c>
      <c r="Q146" s="25">
        <v>847</v>
      </c>
      <c r="R146" s="22">
        <f t="shared" si="46"/>
        <v>697635.62219598587</v>
      </c>
      <c r="S146" s="25">
        <v>223</v>
      </c>
    </row>
    <row r="147" spans="1:19" x14ac:dyDescent="0.55000000000000004">
      <c r="A147" s="23">
        <v>45038</v>
      </c>
      <c r="B147" s="24">
        <v>484236</v>
      </c>
      <c r="C147" s="24">
        <v>6225233</v>
      </c>
      <c r="O147" s="4">
        <v>45038</v>
      </c>
      <c r="P147" s="24">
        <v>484236</v>
      </c>
      <c r="Q147" s="25">
        <v>668</v>
      </c>
      <c r="R147" s="22">
        <f t="shared" si="46"/>
        <v>513232.16766467068</v>
      </c>
      <c r="S147" s="25">
        <v>177</v>
      </c>
    </row>
    <row r="148" spans="1:19" x14ac:dyDescent="0.55000000000000004">
      <c r="A148" s="23">
        <v>45039</v>
      </c>
      <c r="B148" s="24">
        <v>506708</v>
      </c>
      <c r="C148" s="24">
        <v>6063440</v>
      </c>
      <c r="O148" s="4">
        <v>45039</v>
      </c>
      <c r="P148" s="24">
        <v>506708</v>
      </c>
      <c r="Q148" s="25">
        <v>589</v>
      </c>
      <c r="R148" s="22">
        <f t="shared" si="46"/>
        <v>461112.88285229204</v>
      </c>
      <c r="S148" s="25">
        <v>134</v>
      </c>
    </row>
    <row r="149" spans="1:19" x14ac:dyDescent="0.55000000000000004">
      <c r="A149" s="23">
        <v>45040</v>
      </c>
      <c r="B149" s="24">
        <v>466370</v>
      </c>
      <c r="C149" s="24">
        <v>4358739</v>
      </c>
      <c r="O149" s="4">
        <v>45040</v>
      </c>
      <c r="P149" s="24">
        <v>466370</v>
      </c>
      <c r="Q149" s="25">
        <v>426</v>
      </c>
      <c r="R149" s="22">
        <f t="shared" si="46"/>
        <v>459801.40845070424</v>
      </c>
      <c r="S149" s="25">
        <v>105</v>
      </c>
    </row>
    <row r="150" spans="1:19" x14ac:dyDescent="0.55000000000000004">
      <c r="A150" s="23">
        <v>45041</v>
      </c>
      <c r="B150" s="24">
        <v>469541</v>
      </c>
      <c r="C150" s="24">
        <v>4341234</v>
      </c>
      <c r="O150" s="4">
        <v>45041</v>
      </c>
      <c r="P150" s="24">
        <v>469541</v>
      </c>
      <c r="Q150" s="25">
        <v>454</v>
      </c>
      <c r="R150" s="22">
        <f t="shared" si="46"/>
        <v>463335.61233480176</v>
      </c>
      <c r="S150" s="25">
        <v>112</v>
      </c>
    </row>
    <row r="151" spans="1:19" x14ac:dyDescent="0.55000000000000004">
      <c r="A151" s="23">
        <v>45042</v>
      </c>
      <c r="B151" s="24">
        <v>487782</v>
      </c>
      <c r="C151" s="24">
        <v>5633117</v>
      </c>
      <c r="O151" s="4">
        <v>45042</v>
      </c>
      <c r="P151" s="24">
        <v>487782</v>
      </c>
      <c r="Q151" s="25">
        <v>522</v>
      </c>
      <c r="R151" s="22">
        <f t="shared" si="46"/>
        <v>373779.31034482759</v>
      </c>
      <c r="S151" s="25">
        <v>100</v>
      </c>
    </row>
    <row r="152" spans="1:19" x14ac:dyDescent="0.55000000000000004">
      <c r="A152" s="23">
        <v>45043</v>
      </c>
      <c r="B152" s="24">
        <v>455936</v>
      </c>
      <c r="C152" s="24">
        <v>4899278</v>
      </c>
      <c r="O152" s="4">
        <v>45043</v>
      </c>
      <c r="P152" s="24">
        <v>455936</v>
      </c>
      <c r="Q152" s="25">
        <v>466</v>
      </c>
      <c r="R152" s="22">
        <f t="shared" si="46"/>
        <v>367879.69098712446</v>
      </c>
      <c r="S152" s="25">
        <v>94</v>
      </c>
    </row>
    <row r="153" spans="1:19" x14ac:dyDescent="0.55000000000000004">
      <c r="A153" s="23">
        <v>45044</v>
      </c>
      <c r="B153" s="24">
        <v>515305</v>
      </c>
      <c r="C153" s="24">
        <v>4339659</v>
      </c>
      <c r="O153" s="4">
        <v>45044</v>
      </c>
      <c r="P153" s="24">
        <v>515305</v>
      </c>
      <c r="Q153" s="25">
        <v>459</v>
      </c>
      <c r="R153" s="22">
        <f t="shared" si="46"/>
        <v>413142.13507625274</v>
      </c>
      <c r="S153" s="25">
        <v>92</v>
      </c>
    </row>
    <row r="154" spans="1:19" x14ac:dyDescent="0.55000000000000004">
      <c r="A154" s="23">
        <v>45045</v>
      </c>
      <c r="B154" s="24">
        <v>477078</v>
      </c>
      <c r="C154" s="24">
        <v>5504674</v>
      </c>
      <c r="O154" s="4">
        <v>45045</v>
      </c>
      <c r="P154" s="24">
        <v>477078</v>
      </c>
      <c r="Q154" s="25">
        <v>513</v>
      </c>
      <c r="R154" s="22">
        <f t="shared" si="46"/>
        <v>438948.95906432747</v>
      </c>
      <c r="S154" s="25">
        <v>118</v>
      </c>
    </row>
    <row r="155" spans="1:19" x14ac:dyDescent="0.55000000000000004">
      <c r="A155" s="23">
        <v>45046</v>
      </c>
      <c r="B155" s="24">
        <v>517072</v>
      </c>
      <c r="C155" s="24">
        <v>5251588</v>
      </c>
      <c r="O155" s="4">
        <v>45046</v>
      </c>
      <c r="P155" s="24">
        <v>517072</v>
      </c>
      <c r="Q155" s="25">
        <v>495</v>
      </c>
      <c r="R155" s="22">
        <f t="shared" si="46"/>
        <v>438727.75757575757</v>
      </c>
      <c r="S155" s="25">
        <v>105</v>
      </c>
    </row>
    <row r="156" spans="1:19" x14ac:dyDescent="0.55000000000000004">
      <c r="A156" s="23">
        <v>45047</v>
      </c>
      <c r="B156" s="24">
        <v>537818</v>
      </c>
      <c r="C156" s="24">
        <v>5949001</v>
      </c>
      <c r="O156" s="4">
        <v>45047</v>
      </c>
      <c r="P156" s="24">
        <v>537818</v>
      </c>
      <c r="Q156" s="25">
        <v>608</v>
      </c>
      <c r="R156" s="22">
        <f t="shared" si="46"/>
        <v>438746.26315789472</v>
      </c>
      <c r="S156" s="25">
        <v>124</v>
      </c>
    </row>
    <row r="157" spans="1:19" x14ac:dyDescent="0.55000000000000004">
      <c r="A157" s="23">
        <v>45048</v>
      </c>
      <c r="B157" s="24">
        <v>612101</v>
      </c>
      <c r="C157" s="24">
        <v>5445966</v>
      </c>
      <c r="O157" s="4">
        <v>45048</v>
      </c>
      <c r="P157" s="24">
        <v>612101</v>
      </c>
      <c r="Q157" s="25">
        <v>582</v>
      </c>
      <c r="R157" s="22">
        <f t="shared" si="46"/>
        <v>483791.16838487971</v>
      </c>
      <c r="S157" s="25">
        <v>115</v>
      </c>
    </row>
    <row r="158" spans="1:19" x14ac:dyDescent="0.55000000000000004">
      <c r="A158" s="23">
        <v>45049</v>
      </c>
      <c r="B158" s="24">
        <v>707196</v>
      </c>
      <c r="C158" s="24">
        <v>5404773</v>
      </c>
      <c r="O158" s="4">
        <v>45049</v>
      </c>
      <c r="P158" s="24">
        <v>707196</v>
      </c>
      <c r="Q158" s="25">
        <v>492</v>
      </c>
      <c r="R158" s="22">
        <f t="shared" si="46"/>
        <v>741693.36585365853</v>
      </c>
      <c r="S158" s="25">
        <v>129</v>
      </c>
    </row>
    <row r="159" spans="1:19" x14ac:dyDescent="0.55000000000000004">
      <c r="A159" s="23">
        <v>45050</v>
      </c>
      <c r="B159" s="24">
        <v>709919</v>
      </c>
      <c r="C159" s="24">
        <v>4565179</v>
      </c>
      <c r="O159" s="4">
        <v>45050</v>
      </c>
      <c r="P159" s="24">
        <v>709919</v>
      </c>
      <c r="Q159" s="25">
        <v>459</v>
      </c>
      <c r="R159" s="22">
        <f t="shared" si="46"/>
        <v>674345.71677559917</v>
      </c>
      <c r="S159" s="25">
        <v>109</v>
      </c>
    </row>
    <row r="160" spans="1:19" x14ac:dyDescent="0.55000000000000004">
      <c r="A160" s="23">
        <v>45051</v>
      </c>
      <c r="B160" s="24">
        <v>545963</v>
      </c>
      <c r="C160" s="24">
        <v>4768626</v>
      </c>
      <c r="O160" s="4">
        <v>45051</v>
      </c>
      <c r="P160" s="24">
        <v>545963</v>
      </c>
      <c r="Q160" s="25">
        <v>521</v>
      </c>
      <c r="R160" s="22">
        <f t="shared" si="46"/>
        <v>519765.15930902114</v>
      </c>
      <c r="S160" s="25">
        <v>124</v>
      </c>
    </row>
    <row r="161" spans="1:19" x14ac:dyDescent="0.55000000000000004">
      <c r="A161" s="23">
        <v>45052</v>
      </c>
      <c r="B161" s="24">
        <v>576676</v>
      </c>
      <c r="C161" s="24">
        <v>6902765</v>
      </c>
      <c r="O161" s="4">
        <v>45052</v>
      </c>
      <c r="P161" s="24">
        <v>576676</v>
      </c>
      <c r="Q161" s="25">
        <v>642</v>
      </c>
      <c r="R161" s="22">
        <f t="shared" si="46"/>
        <v>535356.5358255452</v>
      </c>
      <c r="S161" s="25">
        <v>149</v>
      </c>
    </row>
    <row r="162" spans="1:19" x14ac:dyDescent="0.55000000000000004">
      <c r="A162" s="23">
        <v>45053</v>
      </c>
      <c r="B162" s="24">
        <v>675851</v>
      </c>
      <c r="C162" s="24">
        <v>7179521</v>
      </c>
      <c r="O162" s="4">
        <v>45053</v>
      </c>
      <c r="P162" s="24">
        <v>675851</v>
      </c>
      <c r="Q162" s="25">
        <v>703</v>
      </c>
      <c r="R162" s="22">
        <f t="shared" si="46"/>
        <v>649893.706970128</v>
      </c>
      <c r="S162" s="25">
        <v>169</v>
      </c>
    </row>
    <row r="163" spans="1:19" x14ac:dyDescent="0.55000000000000004">
      <c r="A163" s="23">
        <v>45054</v>
      </c>
      <c r="B163" s="24">
        <v>504305</v>
      </c>
      <c r="C163" s="24">
        <v>5685303</v>
      </c>
      <c r="O163" s="4">
        <v>45054</v>
      </c>
      <c r="P163" s="24">
        <v>504305</v>
      </c>
      <c r="Q163" s="25">
        <v>560</v>
      </c>
      <c r="R163" s="22">
        <f t="shared" si="46"/>
        <v>464681.03571428568</v>
      </c>
      <c r="S163" s="25">
        <v>129</v>
      </c>
    </row>
    <row r="164" spans="1:19" x14ac:dyDescent="0.55000000000000004">
      <c r="A164" s="23">
        <v>45055</v>
      </c>
      <c r="B164" s="24">
        <v>528446</v>
      </c>
      <c r="C164" s="24">
        <v>6309099</v>
      </c>
      <c r="O164" s="4">
        <v>45055</v>
      </c>
      <c r="P164" s="24">
        <v>528446</v>
      </c>
      <c r="Q164" s="25">
        <v>604</v>
      </c>
      <c r="R164" s="22">
        <f t="shared" si="46"/>
        <v>475951.36423841061</v>
      </c>
      <c r="S164" s="25">
        <v>136</v>
      </c>
    </row>
    <row r="165" spans="1:19" x14ac:dyDescent="0.55000000000000004">
      <c r="A165" s="23">
        <v>45056</v>
      </c>
      <c r="B165" s="24">
        <v>529199</v>
      </c>
      <c r="C165" s="24">
        <v>5511559</v>
      </c>
      <c r="O165" s="4">
        <v>45056</v>
      </c>
      <c r="P165" s="24">
        <v>529199</v>
      </c>
      <c r="Q165" s="25">
        <v>574</v>
      </c>
      <c r="R165" s="22">
        <f t="shared" si="46"/>
        <v>527355.10104529618</v>
      </c>
      <c r="S165" s="25">
        <v>143</v>
      </c>
    </row>
    <row r="166" spans="1:19" x14ac:dyDescent="0.55000000000000004">
      <c r="A166" s="23">
        <v>45057</v>
      </c>
      <c r="B166" s="24">
        <v>459308</v>
      </c>
      <c r="C166" s="24">
        <v>5633098</v>
      </c>
      <c r="O166" s="4">
        <v>45057</v>
      </c>
      <c r="P166" s="24">
        <v>459308</v>
      </c>
      <c r="Q166" s="25">
        <v>525</v>
      </c>
      <c r="R166" s="22">
        <f t="shared" si="46"/>
        <v>489928.53333333333</v>
      </c>
      <c r="S166" s="25">
        <v>140</v>
      </c>
    </row>
    <row r="167" spans="1:19" x14ac:dyDescent="0.55000000000000004">
      <c r="A167" s="23">
        <v>45058</v>
      </c>
      <c r="B167" s="24">
        <v>629606</v>
      </c>
      <c r="C167" s="24">
        <v>5856712</v>
      </c>
      <c r="O167" s="4">
        <v>45058</v>
      </c>
      <c r="P167" s="24">
        <v>629606</v>
      </c>
      <c r="Q167" s="25">
        <v>665</v>
      </c>
      <c r="R167" s="22">
        <f t="shared" si="46"/>
        <v>484749.28120300756</v>
      </c>
      <c r="S167" s="25">
        <v>128</v>
      </c>
    </row>
    <row r="168" spans="1:19" x14ac:dyDescent="0.55000000000000004">
      <c r="A168" s="23">
        <v>45059</v>
      </c>
      <c r="B168" s="24">
        <v>540793</v>
      </c>
      <c r="C168" s="24">
        <v>5154336</v>
      </c>
      <c r="O168" s="4">
        <v>45059</v>
      </c>
      <c r="P168" s="24">
        <v>540793</v>
      </c>
      <c r="Q168" s="25">
        <v>536</v>
      </c>
      <c r="R168" s="22">
        <f t="shared" si="46"/>
        <v>524649.92537313432</v>
      </c>
      <c r="S168" s="25">
        <v>130</v>
      </c>
    </row>
    <row r="169" spans="1:19" x14ac:dyDescent="0.55000000000000004">
      <c r="A169" s="23">
        <v>45060</v>
      </c>
      <c r="B169" s="24">
        <v>520780</v>
      </c>
      <c r="C169" s="24">
        <v>5929859</v>
      </c>
      <c r="O169" s="4">
        <v>45060</v>
      </c>
      <c r="P169" s="24">
        <v>520780</v>
      </c>
      <c r="Q169" s="25">
        <v>619</v>
      </c>
      <c r="R169" s="22">
        <f t="shared" si="46"/>
        <v>511525.42810985458</v>
      </c>
      <c r="S169" s="25">
        <v>152</v>
      </c>
    </row>
    <row r="170" spans="1:19" x14ac:dyDescent="0.55000000000000004">
      <c r="A170" s="23">
        <v>45061</v>
      </c>
      <c r="B170" s="24">
        <v>414780</v>
      </c>
      <c r="C170" s="24">
        <v>4842536</v>
      </c>
      <c r="O170" s="4">
        <v>45061</v>
      </c>
      <c r="P170" s="24">
        <v>414780</v>
      </c>
      <c r="Q170" s="25">
        <v>502</v>
      </c>
      <c r="R170" s="22">
        <f t="shared" si="46"/>
        <v>327196.97211155377</v>
      </c>
      <c r="S170" s="25">
        <v>99</v>
      </c>
    </row>
    <row r="171" spans="1:19" x14ac:dyDescent="0.55000000000000004">
      <c r="A171" s="23">
        <v>45062</v>
      </c>
      <c r="B171" s="24">
        <v>404664</v>
      </c>
      <c r="C171" s="24">
        <v>5458861</v>
      </c>
      <c r="O171" s="4">
        <v>45062</v>
      </c>
      <c r="P171" s="24">
        <v>404664</v>
      </c>
      <c r="Q171" s="25">
        <v>566</v>
      </c>
      <c r="R171" s="22">
        <f t="shared" si="46"/>
        <v>337458.31802120141</v>
      </c>
      <c r="S171" s="25">
        <v>118</v>
      </c>
    </row>
    <row r="172" spans="1:19" x14ac:dyDescent="0.55000000000000004">
      <c r="A172" s="23">
        <v>45063</v>
      </c>
      <c r="B172" s="24">
        <v>584821</v>
      </c>
      <c r="C172" s="24">
        <v>5593611</v>
      </c>
      <c r="O172" s="4">
        <v>45063</v>
      </c>
      <c r="P172" s="24">
        <v>584821</v>
      </c>
      <c r="Q172" s="25">
        <v>594</v>
      </c>
      <c r="R172" s="22">
        <f t="shared" si="46"/>
        <v>488335.38047138043</v>
      </c>
      <c r="S172" s="25">
        <v>124</v>
      </c>
    </row>
    <row r="173" spans="1:19" x14ac:dyDescent="0.55000000000000004">
      <c r="A173" s="23">
        <v>45064</v>
      </c>
      <c r="B173" s="24">
        <v>550187</v>
      </c>
      <c r="C173" s="24">
        <v>5587978</v>
      </c>
      <c r="O173" s="4">
        <v>45064</v>
      </c>
      <c r="P173" s="24">
        <v>550187</v>
      </c>
      <c r="Q173" s="25">
        <v>511</v>
      </c>
      <c r="R173" s="22">
        <f t="shared" si="46"/>
        <v>490969.22113502934</v>
      </c>
      <c r="S173" s="25">
        <v>114</v>
      </c>
    </row>
    <row r="174" spans="1:19" x14ac:dyDescent="0.55000000000000004">
      <c r="A174" s="23">
        <v>45065</v>
      </c>
      <c r="B174" s="24">
        <v>595583</v>
      </c>
      <c r="C174" s="24">
        <v>5439771</v>
      </c>
      <c r="O174" s="4">
        <v>45065</v>
      </c>
      <c r="P174" s="24">
        <v>595583</v>
      </c>
      <c r="Q174" s="25">
        <v>575</v>
      </c>
      <c r="R174" s="22">
        <f t="shared" si="46"/>
        <v>493039.14434782608</v>
      </c>
      <c r="S174" s="25">
        <v>119</v>
      </c>
    </row>
    <row r="175" spans="1:19" x14ac:dyDescent="0.55000000000000004">
      <c r="A175" s="23">
        <v>45066</v>
      </c>
      <c r="B175" s="24">
        <v>579750</v>
      </c>
      <c r="C175" s="24">
        <v>5067649</v>
      </c>
      <c r="O175" s="4">
        <v>45066</v>
      </c>
      <c r="P175" s="24">
        <v>579750</v>
      </c>
      <c r="Q175" s="25">
        <v>576</v>
      </c>
      <c r="R175" s="22">
        <f t="shared" si="46"/>
        <v>507281.25</v>
      </c>
      <c r="S175" s="25">
        <v>126</v>
      </c>
    </row>
    <row r="176" spans="1:19" x14ac:dyDescent="0.55000000000000004">
      <c r="A176" s="23">
        <v>45067</v>
      </c>
      <c r="B176" s="24">
        <v>611074</v>
      </c>
      <c r="C176" s="24">
        <v>6790451</v>
      </c>
      <c r="O176" s="4">
        <v>45067</v>
      </c>
      <c r="P176" s="24">
        <v>611074</v>
      </c>
      <c r="Q176" s="25">
        <v>711</v>
      </c>
      <c r="R176" s="22">
        <f t="shared" si="46"/>
        <v>622246.94233473984</v>
      </c>
      <c r="S176" s="25">
        <v>181</v>
      </c>
    </row>
    <row r="177" spans="1:19" x14ac:dyDescent="0.55000000000000004">
      <c r="A177" s="23">
        <v>45068</v>
      </c>
      <c r="B177" s="24">
        <v>495323</v>
      </c>
      <c r="C177" s="24">
        <v>4500585</v>
      </c>
      <c r="O177" s="4">
        <v>45068</v>
      </c>
      <c r="P177" s="24">
        <v>495323</v>
      </c>
      <c r="Q177" s="25">
        <v>495</v>
      </c>
      <c r="R177" s="22">
        <f t="shared" si="46"/>
        <v>376245.34949494951</v>
      </c>
      <c r="S177" s="25">
        <v>94</v>
      </c>
    </row>
    <row r="178" spans="1:19" x14ac:dyDescent="0.55000000000000004">
      <c r="A178" s="23">
        <v>45069</v>
      </c>
      <c r="B178" s="24">
        <v>570353</v>
      </c>
      <c r="C178" s="24">
        <v>5480401</v>
      </c>
      <c r="O178" s="4">
        <v>45069</v>
      </c>
      <c r="P178" s="24">
        <v>570353</v>
      </c>
      <c r="Q178" s="25">
        <v>525</v>
      </c>
      <c r="R178" s="22">
        <f t="shared" si="46"/>
        <v>612722.07999999996</v>
      </c>
      <c r="S178" s="25">
        <v>141</v>
      </c>
    </row>
    <row r="179" spans="1:19" x14ac:dyDescent="0.55000000000000004">
      <c r="A179" s="23">
        <v>45070</v>
      </c>
      <c r="B179" s="24">
        <v>597491</v>
      </c>
      <c r="C179" s="24">
        <v>4829731</v>
      </c>
      <c r="O179" s="4">
        <v>45070</v>
      </c>
      <c r="P179" s="24">
        <v>597491</v>
      </c>
      <c r="Q179" s="25">
        <v>557</v>
      </c>
      <c r="R179" s="22">
        <f t="shared" si="46"/>
        <v>639326.09694793541</v>
      </c>
      <c r="S179" s="25">
        <v>149</v>
      </c>
    </row>
    <row r="180" spans="1:19" x14ac:dyDescent="0.55000000000000004">
      <c r="A180" s="23">
        <v>45071</v>
      </c>
      <c r="B180" s="24">
        <v>530856</v>
      </c>
      <c r="C180" s="24">
        <v>4883164</v>
      </c>
      <c r="O180" s="4">
        <v>45071</v>
      </c>
      <c r="P180" s="24">
        <v>530856</v>
      </c>
      <c r="Q180" s="25">
        <v>510</v>
      </c>
      <c r="R180" s="22">
        <f t="shared" si="46"/>
        <v>503792.75294117647</v>
      </c>
      <c r="S180" s="25">
        <v>121</v>
      </c>
    </row>
    <row r="181" spans="1:19" x14ac:dyDescent="0.55000000000000004">
      <c r="A181" s="23">
        <v>45072</v>
      </c>
      <c r="B181" s="24">
        <v>542772</v>
      </c>
      <c r="C181" s="24">
        <v>5825432</v>
      </c>
      <c r="O181" s="4">
        <v>45072</v>
      </c>
      <c r="P181" s="24">
        <v>542772</v>
      </c>
      <c r="Q181" s="25">
        <v>591</v>
      </c>
      <c r="R181" s="22">
        <f t="shared" si="46"/>
        <v>562058.31472081214</v>
      </c>
      <c r="S181" s="25">
        <v>153</v>
      </c>
    </row>
    <row r="182" spans="1:19" x14ac:dyDescent="0.55000000000000004">
      <c r="A182" s="23">
        <v>45073</v>
      </c>
      <c r="B182" s="24">
        <v>661933</v>
      </c>
      <c r="C182" s="24">
        <v>5300082</v>
      </c>
      <c r="O182" s="4">
        <v>45073</v>
      </c>
      <c r="P182" s="24">
        <v>661933</v>
      </c>
      <c r="Q182" s="25">
        <v>571</v>
      </c>
      <c r="R182" s="22">
        <f t="shared" si="46"/>
        <v>746558.40980735549</v>
      </c>
      <c r="S182" s="25">
        <v>161</v>
      </c>
    </row>
    <row r="183" spans="1:19" x14ac:dyDescent="0.55000000000000004">
      <c r="A183" s="23">
        <v>45074</v>
      </c>
      <c r="B183" s="24">
        <v>731202</v>
      </c>
      <c r="C183" s="24">
        <v>6039606</v>
      </c>
      <c r="O183" s="4">
        <v>45074</v>
      </c>
      <c r="P183" s="24">
        <v>731202</v>
      </c>
      <c r="Q183" s="25">
        <v>638</v>
      </c>
      <c r="R183" s="22">
        <f t="shared" si="46"/>
        <v>756415.86206896557</v>
      </c>
      <c r="S183" s="25">
        <v>165</v>
      </c>
    </row>
    <row r="184" spans="1:19" x14ac:dyDescent="0.55000000000000004">
      <c r="A184" s="23">
        <v>45075</v>
      </c>
      <c r="B184" s="24">
        <v>575609</v>
      </c>
      <c r="C184" s="24">
        <v>4953979</v>
      </c>
      <c r="O184" s="4">
        <v>45075</v>
      </c>
      <c r="P184" s="24">
        <v>575609</v>
      </c>
      <c r="Q184" s="25">
        <v>503</v>
      </c>
      <c r="R184" s="22">
        <f t="shared" si="46"/>
        <v>508092.23856858845</v>
      </c>
      <c r="S184" s="25">
        <v>111</v>
      </c>
    </row>
    <row r="185" spans="1:19" x14ac:dyDescent="0.55000000000000004">
      <c r="A185" s="23">
        <v>45076</v>
      </c>
      <c r="B185" s="24">
        <v>519685</v>
      </c>
      <c r="C185" s="24">
        <v>5373527</v>
      </c>
      <c r="O185" s="4">
        <v>45076</v>
      </c>
      <c r="P185" s="24">
        <v>519685</v>
      </c>
      <c r="Q185" s="25">
        <v>504</v>
      </c>
      <c r="R185" s="22">
        <f t="shared" si="46"/>
        <v>400074.96031746035</v>
      </c>
      <c r="S185" s="25">
        <v>97</v>
      </c>
    </row>
    <row r="186" spans="1:19" x14ac:dyDescent="0.55000000000000004">
      <c r="A186" s="23">
        <v>45077</v>
      </c>
      <c r="B186" s="24">
        <v>548220</v>
      </c>
      <c r="C186" s="24">
        <v>5263455</v>
      </c>
      <c r="O186" s="4">
        <v>45077</v>
      </c>
      <c r="P186" s="24">
        <v>548220</v>
      </c>
      <c r="Q186" s="25">
        <v>534</v>
      </c>
      <c r="R186" s="22">
        <f t="shared" si="46"/>
        <v>373693.03370786516</v>
      </c>
      <c r="S186" s="25">
        <v>91</v>
      </c>
    </row>
    <row r="187" spans="1:19" x14ac:dyDescent="0.55000000000000004">
      <c r="A187" s="23">
        <v>45078</v>
      </c>
      <c r="B187" s="24">
        <v>612235</v>
      </c>
      <c r="C187" s="24">
        <v>8248069</v>
      </c>
      <c r="O187" s="4">
        <v>45078</v>
      </c>
      <c r="P187" s="24">
        <v>612235</v>
      </c>
      <c r="Q187" s="25">
        <v>698</v>
      </c>
      <c r="R187" s="22">
        <f t="shared" si="46"/>
        <v>491191.4040114613</v>
      </c>
      <c r="S187" s="25">
        <v>140</v>
      </c>
    </row>
    <row r="188" spans="1:19" x14ac:dyDescent="0.55000000000000004">
      <c r="A188" s="23">
        <v>45079</v>
      </c>
      <c r="B188" s="24">
        <v>570934</v>
      </c>
      <c r="C188" s="24">
        <v>5675110</v>
      </c>
      <c r="O188" s="4">
        <v>45079</v>
      </c>
      <c r="P188" s="24">
        <v>570934</v>
      </c>
      <c r="Q188" s="25">
        <v>577</v>
      </c>
      <c r="R188" s="22">
        <f t="shared" si="46"/>
        <v>463079.91681109188</v>
      </c>
      <c r="S188" s="25">
        <v>117</v>
      </c>
    </row>
    <row r="189" spans="1:19" x14ac:dyDescent="0.55000000000000004">
      <c r="A189" s="23">
        <v>45080</v>
      </c>
      <c r="B189" s="24">
        <v>584888</v>
      </c>
      <c r="C189" s="24">
        <v>5228632</v>
      </c>
      <c r="O189" s="4">
        <v>45080</v>
      </c>
      <c r="P189" s="24">
        <v>584888</v>
      </c>
      <c r="Q189" s="25">
        <v>494</v>
      </c>
      <c r="R189" s="22">
        <f t="shared" si="46"/>
        <v>454649.78137651825</v>
      </c>
      <c r="S189" s="25">
        <v>96</v>
      </c>
    </row>
    <row r="190" spans="1:19" x14ac:dyDescent="0.55000000000000004">
      <c r="A190" s="23">
        <v>45081</v>
      </c>
      <c r="B190" s="24">
        <v>704578</v>
      </c>
      <c r="C190" s="24">
        <v>5401038</v>
      </c>
      <c r="O190" s="4">
        <v>45081</v>
      </c>
      <c r="P190" s="24">
        <v>704578</v>
      </c>
      <c r="Q190" s="25">
        <v>569</v>
      </c>
      <c r="R190" s="22">
        <f t="shared" si="46"/>
        <v>693433.53251318098</v>
      </c>
      <c r="S190" s="25">
        <v>140</v>
      </c>
    </row>
    <row r="191" spans="1:19" x14ac:dyDescent="0.55000000000000004">
      <c r="A191" s="23">
        <v>45082</v>
      </c>
      <c r="B191" s="24">
        <v>581790</v>
      </c>
      <c r="C191" s="24">
        <v>4259897</v>
      </c>
      <c r="O191" s="4">
        <v>45082</v>
      </c>
      <c r="P191" s="24">
        <v>581790</v>
      </c>
      <c r="Q191" s="25">
        <v>459</v>
      </c>
      <c r="R191" s="22">
        <f t="shared" si="46"/>
        <v>542496.99346405233</v>
      </c>
      <c r="S191" s="25">
        <v>107</v>
      </c>
    </row>
    <row r="192" spans="1:19" x14ac:dyDescent="0.55000000000000004">
      <c r="A192" s="23">
        <v>45083</v>
      </c>
      <c r="B192" s="24">
        <v>571190</v>
      </c>
      <c r="C192" s="24">
        <v>6515990</v>
      </c>
      <c r="O192" s="4">
        <v>45083</v>
      </c>
      <c r="P192" s="24">
        <v>571190</v>
      </c>
      <c r="Q192" s="25">
        <v>586</v>
      </c>
      <c r="R192" s="22">
        <f t="shared" si="46"/>
        <v>467868.94197952218</v>
      </c>
      <c r="S192" s="25">
        <v>120</v>
      </c>
    </row>
    <row r="193" spans="1:19" x14ac:dyDescent="0.55000000000000004">
      <c r="A193" s="23">
        <v>45084</v>
      </c>
      <c r="B193" s="24">
        <v>528140</v>
      </c>
      <c r="C193" s="24">
        <v>5977155</v>
      </c>
      <c r="O193" s="4">
        <v>45084</v>
      </c>
      <c r="P193" s="24">
        <v>528140</v>
      </c>
      <c r="Q193" s="25">
        <v>561</v>
      </c>
      <c r="R193" s="22">
        <f t="shared" si="46"/>
        <v>342679.07308377896</v>
      </c>
      <c r="S193" s="25">
        <v>91</v>
      </c>
    </row>
    <row r="194" spans="1:19" x14ac:dyDescent="0.55000000000000004">
      <c r="A194" s="23">
        <v>45085</v>
      </c>
      <c r="B194" s="24">
        <v>425803</v>
      </c>
      <c r="C194" s="24">
        <v>6375405</v>
      </c>
      <c r="O194" s="4">
        <v>45085</v>
      </c>
      <c r="P194" s="24">
        <v>425803</v>
      </c>
      <c r="Q194" s="25">
        <v>453</v>
      </c>
      <c r="R194" s="22">
        <f t="shared" si="46"/>
        <v>304547.84105960262</v>
      </c>
      <c r="S194" s="25">
        <v>81</v>
      </c>
    </row>
    <row r="195" spans="1:19" x14ac:dyDescent="0.55000000000000004">
      <c r="A195" s="23">
        <v>45086</v>
      </c>
      <c r="B195" s="24">
        <v>496868</v>
      </c>
      <c r="C195" s="24">
        <v>5058450</v>
      </c>
      <c r="O195" s="4">
        <v>45086</v>
      </c>
      <c r="P195" s="24">
        <v>496868</v>
      </c>
      <c r="Q195" s="25">
        <v>477</v>
      </c>
      <c r="R195" s="22">
        <f t="shared" si="46"/>
        <v>254163.08595387841</v>
      </c>
      <c r="S195" s="25">
        <v>61</v>
      </c>
    </row>
    <row r="196" spans="1:19" x14ac:dyDescent="0.55000000000000004">
      <c r="A196" s="23">
        <v>45087</v>
      </c>
      <c r="B196" s="24">
        <v>468589</v>
      </c>
      <c r="C196" s="24">
        <v>4567898</v>
      </c>
      <c r="O196" s="4">
        <v>45087</v>
      </c>
      <c r="P196" s="24">
        <v>468589</v>
      </c>
      <c r="Q196" s="25">
        <v>457</v>
      </c>
      <c r="R196" s="22">
        <f t="shared" si="46"/>
        <v>373230.62582056894</v>
      </c>
      <c r="S196" s="25">
        <v>91</v>
      </c>
    </row>
    <row r="197" spans="1:19" x14ac:dyDescent="0.55000000000000004">
      <c r="A197" s="23">
        <v>45088</v>
      </c>
      <c r="B197" s="24">
        <v>554770</v>
      </c>
      <c r="C197" s="24">
        <v>5624922</v>
      </c>
      <c r="O197" s="4">
        <v>45088</v>
      </c>
      <c r="P197" s="24">
        <v>554770</v>
      </c>
      <c r="Q197" s="25">
        <v>611</v>
      </c>
      <c r="R197" s="22">
        <f t="shared" si="46"/>
        <v>457617.15220949263</v>
      </c>
      <c r="S197" s="25">
        <v>126</v>
      </c>
    </row>
    <row r="198" spans="1:19" x14ac:dyDescent="0.55000000000000004">
      <c r="A198" s="23">
        <v>45089</v>
      </c>
      <c r="B198" s="24">
        <v>396019</v>
      </c>
      <c r="C198" s="24">
        <v>5006213</v>
      </c>
      <c r="O198" s="4">
        <v>45089</v>
      </c>
      <c r="P198" s="24">
        <v>396019</v>
      </c>
      <c r="Q198" s="25">
        <v>487</v>
      </c>
      <c r="R198" s="22">
        <f t="shared" ref="R198:R247" si="47">P198*(S198/Q198)*4</f>
        <v>292745.05133470224</v>
      </c>
      <c r="S198" s="25">
        <v>90</v>
      </c>
    </row>
    <row r="199" spans="1:19" x14ac:dyDescent="0.55000000000000004">
      <c r="A199" s="23">
        <v>45090</v>
      </c>
      <c r="B199" s="24">
        <v>371689</v>
      </c>
      <c r="C199" s="24">
        <v>4554614</v>
      </c>
      <c r="O199" s="4">
        <v>45090</v>
      </c>
      <c r="P199" s="24">
        <v>371689</v>
      </c>
      <c r="Q199" s="25">
        <v>469</v>
      </c>
      <c r="R199" s="22">
        <f t="shared" si="47"/>
        <v>263114.60127931769</v>
      </c>
      <c r="S199" s="25">
        <v>83</v>
      </c>
    </row>
    <row r="200" spans="1:19" x14ac:dyDescent="0.55000000000000004">
      <c r="A200" s="23">
        <v>45091</v>
      </c>
      <c r="B200" s="24">
        <v>420912</v>
      </c>
      <c r="C200" s="24">
        <v>5151001</v>
      </c>
      <c r="O200" s="4">
        <v>45091</v>
      </c>
      <c r="P200" s="24">
        <v>420912</v>
      </c>
      <c r="Q200" s="25">
        <v>498</v>
      </c>
      <c r="R200" s="22">
        <f t="shared" si="47"/>
        <v>311035.3734939759</v>
      </c>
      <c r="S200" s="25">
        <v>92</v>
      </c>
    </row>
    <row r="201" spans="1:19" x14ac:dyDescent="0.55000000000000004">
      <c r="A201" s="23">
        <v>45092</v>
      </c>
      <c r="B201" s="24">
        <v>430549</v>
      </c>
      <c r="C201" s="24">
        <v>4710197</v>
      </c>
      <c r="O201" s="4">
        <v>45092</v>
      </c>
      <c r="P201" s="24">
        <v>430549</v>
      </c>
      <c r="Q201" s="25">
        <v>465</v>
      </c>
      <c r="R201" s="22">
        <f t="shared" si="47"/>
        <v>403697.55698924733</v>
      </c>
      <c r="S201" s="25">
        <v>109</v>
      </c>
    </row>
    <row r="202" spans="1:19" x14ac:dyDescent="0.55000000000000004">
      <c r="A202" s="23">
        <v>45093</v>
      </c>
      <c r="B202" s="24">
        <v>395090</v>
      </c>
      <c r="C202" s="24">
        <v>4835390</v>
      </c>
      <c r="O202" s="4">
        <v>45093</v>
      </c>
      <c r="P202" s="24">
        <v>395090</v>
      </c>
      <c r="Q202" s="25">
        <v>454</v>
      </c>
      <c r="R202" s="22">
        <f t="shared" si="47"/>
        <v>215820.08810572687</v>
      </c>
      <c r="S202" s="25">
        <v>62</v>
      </c>
    </row>
    <row r="203" spans="1:19" x14ac:dyDescent="0.55000000000000004">
      <c r="A203" s="23">
        <v>45094</v>
      </c>
      <c r="B203" s="24">
        <v>386549</v>
      </c>
      <c r="C203" s="24">
        <v>5119317</v>
      </c>
      <c r="O203" s="4">
        <v>45094</v>
      </c>
      <c r="P203" s="24">
        <v>386549</v>
      </c>
      <c r="Q203" s="25">
        <v>487</v>
      </c>
      <c r="R203" s="22">
        <f t="shared" si="47"/>
        <v>263520.05749486655</v>
      </c>
      <c r="S203" s="25">
        <v>83</v>
      </c>
    </row>
    <row r="204" spans="1:19" x14ac:dyDescent="0.55000000000000004">
      <c r="A204" s="23">
        <v>45095</v>
      </c>
      <c r="B204" s="24">
        <v>415651</v>
      </c>
      <c r="C204" s="24">
        <v>5018596</v>
      </c>
      <c r="O204" s="4">
        <v>45095</v>
      </c>
      <c r="P204" s="24">
        <v>415651</v>
      </c>
      <c r="Q204" s="25">
        <v>517</v>
      </c>
      <c r="R204" s="22">
        <f t="shared" si="47"/>
        <v>276564.6885880077</v>
      </c>
      <c r="S204" s="25">
        <v>86</v>
      </c>
    </row>
    <row r="205" spans="1:19" x14ac:dyDescent="0.55000000000000004">
      <c r="A205" s="23">
        <v>45096</v>
      </c>
      <c r="B205" s="24">
        <v>409171</v>
      </c>
      <c r="C205" s="24">
        <v>4749374</v>
      </c>
      <c r="O205" s="4">
        <v>45096</v>
      </c>
      <c r="P205" s="24">
        <v>409171</v>
      </c>
      <c r="Q205" s="25">
        <v>436</v>
      </c>
      <c r="R205" s="22">
        <f t="shared" si="47"/>
        <v>319078.30275229359</v>
      </c>
      <c r="S205" s="25">
        <v>85</v>
      </c>
    </row>
    <row r="206" spans="1:19" x14ac:dyDescent="0.55000000000000004">
      <c r="A206" s="23">
        <v>45097</v>
      </c>
      <c r="B206" s="24">
        <v>546202</v>
      </c>
      <c r="C206" s="24">
        <v>4407577</v>
      </c>
      <c r="O206" s="4">
        <v>45097</v>
      </c>
      <c r="P206" s="24">
        <v>546202</v>
      </c>
      <c r="Q206" s="25">
        <v>449</v>
      </c>
      <c r="R206" s="22">
        <f t="shared" si="47"/>
        <v>408739.13585746102</v>
      </c>
      <c r="S206" s="25">
        <v>84</v>
      </c>
    </row>
    <row r="207" spans="1:19" x14ac:dyDescent="0.55000000000000004">
      <c r="A207" s="23">
        <v>45098</v>
      </c>
      <c r="B207" s="24">
        <v>558314</v>
      </c>
      <c r="C207" s="24">
        <v>4866915</v>
      </c>
      <c r="O207" s="4">
        <v>45098</v>
      </c>
      <c r="P207" s="24">
        <v>558314</v>
      </c>
      <c r="Q207" s="25">
        <v>463</v>
      </c>
      <c r="R207" s="22">
        <f t="shared" si="47"/>
        <v>482344.70842332614</v>
      </c>
      <c r="S207" s="25">
        <v>100</v>
      </c>
    </row>
    <row r="208" spans="1:19" x14ac:dyDescent="0.55000000000000004">
      <c r="A208" s="23">
        <v>45099</v>
      </c>
      <c r="B208" s="24">
        <v>619700</v>
      </c>
      <c r="C208" s="24">
        <v>5195733</v>
      </c>
      <c r="O208" s="4">
        <v>45099</v>
      </c>
      <c r="P208" s="24">
        <v>619700</v>
      </c>
      <c r="Q208" s="25">
        <v>517</v>
      </c>
      <c r="R208" s="22">
        <f t="shared" si="47"/>
        <v>551377.1760154739</v>
      </c>
      <c r="S208" s="25">
        <v>115</v>
      </c>
    </row>
    <row r="209" spans="1:19" x14ac:dyDescent="0.55000000000000004">
      <c r="A209" s="23">
        <v>45100</v>
      </c>
      <c r="B209" s="24">
        <v>638296</v>
      </c>
      <c r="C209" s="24">
        <v>5834140</v>
      </c>
      <c r="O209" s="4">
        <v>45100</v>
      </c>
      <c r="P209" s="24">
        <v>638296</v>
      </c>
      <c r="Q209" s="25">
        <v>560</v>
      </c>
      <c r="R209" s="22">
        <f t="shared" si="47"/>
        <v>478722</v>
      </c>
      <c r="S209" s="25">
        <v>105</v>
      </c>
    </row>
    <row r="210" spans="1:19" x14ac:dyDescent="0.55000000000000004">
      <c r="A210" s="23">
        <v>45101</v>
      </c>
      <c r="B210" s="24">
        <v>615790</v>
      </c>
      <c r="C210" s="24">
        <v>4863014</v>
      </c>
      <c r="O210" s="4">
        <v>45101</v>
      </c>
      <c r="P210" s="24">
        <v>615790</v>
      </c>
      <c r="Q210" s="25">
        <v>468</v>
      </c>
      <c r="R210" s="22">
        <f t="shared" si="47"/>
        <v>500000.42735042737</v>
      </c>
      <c r="S210" s="25">
        <v>95</v>
      </c>
    </row>
    <row r="211" spans="1:19" x14ac:dyDescent="0.55000000000000004">
      <c r="A211" s="23">
        <v>45102</v>
      </c>
      <c r="B211" s="24">
        <v>613801</v>
      </c>
      <c r="C211" s="24">
        <v>5226581</v>
      </c>
      <c r="O211" s="4">
        <v>45102</v>
      </c>
      <c r="P211" s="24">
        <v>613801</v>
      </c>
      <c r="Q211" s="25">
        <v>499</v>
      </c>
      <c r="R211" s="22">
        <f t="shared" si="47"/>
        <v>457583.11022044084</v>
      </c>
      <c r="S211" s="25">
        <v>93</v>
      </c>
    </row>
    <row r="212" spans="1:19" x14ac:dyDescent="0.55000000000000004">
      <c r="A212" s="23">
        <v>45103</v>
      </c>
      <c r="B212" s="24">
        <v>551852</v>
      </c>
      <c r="C212" s="24">
        <v>4417394</v>
      </c>
      <c r="O212" s="4">
        <v>45103</v>
      </c>
      <c r="P212" s="24">
        <v>551852</v>
      </c>
      <c r="Q212" s="25">
        <v>424</v>
      </c>
      <c r="R212" s="22">
        <f t="shared" si="47"/>
        <v>432110.52830188681</v>
      </c>
      <c r="S212" s="25">
        <v>83</v>
      </c>
    </row>
    <row r="213" spans="1:19" x14ac:dyDescent="0.55000000000000004">
      <c r="A213" s="23">
        <v>45104</v>
      </c>
      <c r="B213" s="24">
        <v>565547</v>
      </c>
      <c r="C213" s="24">
        <v>4833127</v>
      </c>
      <c r="O213" s="4">
        <v>45104</v>
      </c>
      <c r="P213" s="24">
        <v>565547</v>
      </c>
      <c r="Q213" s="25">
        <v>474</v>
      </c>
      <c r="R213" s="22">
        <f t="shared" si="47"/>
        <v>505890.14345991559</v>
      </c>
      <c r="S213" s="25">
        <v>106</v>
      </c>
    </row>
    <row r="214" spans="1:19" x14ac:dyDescent="0.55000000000000004">
      <c r="A214" s="23">
        <v>45105</v>
      </c>
      <c r="B214" s="24">
        <v>580594</v>
      </c>
      <c r="C214" s="24">
        <v>5114020</v>
      </c>
      <c r="O214" s="4">
        <v>45105</v>
      </c>
      <c r="P214" s="24">
        <v>580594</v>
      </c>
      <c r="Q214" s="25">
        <v>495</v>
      </c>
      <c r="R214" s="22">
        <f t="shared" si="47"/>
        <v>403483.5070707071</v>
      </c>
      <c r="S214" s="25">
        <v>86</v>
      </c>
    </row>
    <row r="215" spans="1:19" x14ac:dyDescent="0.55000000000000004">
      <c r="A215" s="23">
        <v>45106</v>
      </c>
      <c r="B215" s="24">
        <v>525234</v>
      </c>
      <c r="C215" s="24">
        <v>4297067</v>
      </c>
      <c r="O215" s="4">
        <v>45106</v>
      </c>
      <c r="P215" s="24">
        <v>525234</v>
      </c>
      <c r="Q215" s="25">
        <v>396</v>
      </c>
      <c r="R215" s="22">
        <f t="shared" si="47"/>
        <v>413820.72727272724</v>
      </c>
      <c r="S215" s="25">
        <v>78</v>
      </c>
    </row>
    <row r="216" spans="1:19" x14ac:dyDescent="0.55000000000000004">
      <c r="A216" s="23">
        <v>45107</v>
      </c>
      <c r="B216" s="24">
        <v>616872</v>
      </c>
      <c r="C216" s="24">
        <v>4723371</v>
      </c>
      <c r="O216" s="4">
        <v>45107</v>
      </c>
      <c r="P216" s="24">
        <v>616872</v>
      </c>
      <c r="Q216" s="25">
        <v>448</v>
      </c>
      <c r="R216" s="22">
        <f t="shared" si="47"/>
        <v>490192.92857142852</v>
      </c>
      <c r="S216" s="25">
        <v>89</v>
      </c>
    </row>
    <row r="217" spans="1:19" x14ac:dyDescent="0.55000000000000004">
      <c r="A217" s="23">
        <v>45108</v>
      </c>
      <c r="B217" s="24">
        <v>777401</v>
      </c>
      <c r="C217" s="24">
        <v>6261047</v>
      </c>
      <c r="O217" s="4">
        <v>45108</v>
      </c>
      <c r="P217" s="24">
        <v>777401</v>
      </c>
      <c r="Q217" s="25">
        <v>608</v>
      </c>
      <c r="R217" s="22">
        <f t="shared" si="47"/>
        <v>634195.55263157899</v>
      </c>
      <c r="S217" s="25">
        <v>124</v>
      </c>
    </row>
    <row r="218" spans="1:19" x14ac:dyDescent="0.55000000000000004">
      <c r="A218" s="23">
        <v>45109</v>
      </c>
      <c r="B218" s="24">
        <v>713561</v>
      </c>
      <c r="C218" s="24">
        <v>6553502</v>
      </c>
      <c r="O218" s="4">
        <v>45109</v>
      </c>
      <c r="P218" s="24">
        <v>713561</v>
      </c>
      <c r="Q218" s="25">
        <v>582</v>
      </c>
      <c r="R218" s="22">
        <f t="shared" si="47"/>
        <v>563982.92096219934</v>
      </c>
      <c r="S218" s="25">
        <v>115</v>
      </c>
    </row>
    <row r="219" spans="1:19" x14ac:dyDescent="0.55000000000000004">
      <c r="A219" s="23">
        <v>45110</v>
      </c>
      <c r="B219" s="24">
        <v>571177</v>
      </c>
      <c r="C219" s="24">
        <v>4604630</v>
      </c>
      <c r="O219" s="4">
        <v>45110</v>
      </c>
      <c r="P219" s="24">
        <v>571177</v>
      </c>
      <c r="Q219" s="25">
        <v>492</v>
      </c>
      <c r="R219" s="22">
        <f t="shared" si="47"/>
        <v>599039.29268292687</v>
      </c>
      <c r="S219" s="25">
        <v>129</v>
      </c>
    </row>
    <row r="220" spans="1:19" x14ac:dyDescent="0.55000000000000004">
      <c r="A220" s="23">
        <v>45111</v>
      </c>
      <c r="B220" s="24">
        <v>553260</v>
      </c>
      <c r="C220" s="24">
        <v>4899309</v>
      </c>
      <c r="O220" s="4">
        <v>45111</v>
      </c>
      <c r="P220" s="24">
        <v>553260</v>
      </c>
      <c r="Q220" s="25">
        <v>459</v>
      </c>
      <c r="R220" s="22">
        <f t="shared" si="47"/>
        <v>525536.73202614381</v>
      </c>
      <c r="S220" s="25">
        <v>109</v>
      </c>
    </row>
    <row r="221" spans="1:19" x14ac:dyDescent="0.55000000000000004">
      <c r="A221" s="23">
        <v>45112</v>
      </c>
      <c r="B221" s="24">
        <v>785362</v>
      </c>
      <c r="C221" s="24">
        <v>5819854</v>
      </c>
      <c r="O221" s="4">
        <v>45112</v>
      </c>
      <c r="P221" s="24">
        <v>785362</v>
      </c>
      <c r="Q221" s="25">
        <v>521</v>
      </c>
      <c r="R221" s="22">
        <f t="shared" si="47"/>
        <v>747676.68330134358</v>
      </c>
      <c r="S221" s="25">
        <v>124</v>
      </c>
    </row>
    <row r="222" spans="1:19" x14ac:dyDescent="0.55000000000000004">
      <c r="A222" s="23">
        <v>45113</v>
      </c>
      <c r="B222" s="24">
        <v>705434</v>
      </c>
      <c r="C222" s="24">
        <v>7868177</v>
      </c>
      <c r="O222" s="4">
        <v>45113</v>
      </c>
      <c r="P222" s="24">
        <v>705434</v>
      </c>
      <c r="Q222" s="25">
        <v>642</v>
      </c>
      <c r="R222" s="22">
        <f t="shared" si="47"/>
        <v>654888.88473520253</v>
      </c>
      <c r="S222" s="25">
        <v>149</v>
      </c>
    </row>
    <row r="223" spans="1:19" x14ac:dyDescent="0.55000000000000004">
      <c r="A223" s="23">
        <v>45114</v>
      </c>
      <c r="B223" s="24">
        <v>691381</v>
      </c>
      <c r="C223" s="24">
        <v>5966202</v>
      </c>
      <c r="O223" s="4">
        <v>45114</v>
      </c>
      <c r="P223" s="24">
        <v>691381</v>
      </c>
      <c r="Q223" s="25">
        <v>703</v>
      </c>
      <c r="R223" s="22">
        <f t="shared" si="47"/>
        <v>664827.24893314368</v>
      </c>
      <c r="S223" s="25">
        <v>169</v>
      </c>
    </row>
    <row r="224" spans="1:19" x14ac:dyDescent="0.55000000000000004">
      <c r="A224" s="23">
        <v>45115</v>
      </c>
      <c r="B224" s="24">
        <v>579004</v>
      </c>
      <c r="C224" s="24">
        <v>5431357</v>
      </c>
      <c r="O224" s="4">
        <v>45115</v>
      </c>
      <c r="P224" s="24">
        <v>579004</v>
      </c>
      <c r="Q224" s="25">
        <v>560</v>
      </c>
      <c r="R224" s="22">
        <f t="shared" si="47"/>
        <v>533510.82857142854</v>
      </c>
      <c r="S224" s="25">
        <v>129</v>
      </c>
    </row>
    <row r="225" spans="1:19" x14ac:dyDescent="0.55000000000000004">
      <c r="A225" s="23">
        <v>45116</v>
      </c>
      <c r="B225" s="24">
        <v>619708</v>
      </c>
      <c r="C225" s="24">
        <v>6476357</v>
      </c>
      <c r="O225" s="4">
        <v>45116</v>
      </c>
      <c r="P225" s="24">
        <v>619708</v>
      </c>
      <c r="Q225" s="25">
        <v>604</v>
      </c>
      <c r="R225" s="22">
        <f t="shared" si="47"/>
        <v>558147.60264900664</v>
      </c>
      <c r="S225" s="25">
        <v>136</v>
      </c>
    </row>
    <row r="226" spans="1:19" x14ac:dyDescent="0.55000000000000004">
      <c r="A226" s="23">
        <v>45117</v>
      </c>
      <c r="B226" s="24">
        <v>505723</v>
      </c>
      <c r="C226" s="24">
        <v>5824855</v>
      </c>
      <c r="O226" s="4">
        <v>45117</v>
      </c>
      <c r="P226" s="24">
        <v>505723</v>
      </c>
      <c r="Q226" s="25">
        <v>574</v>
      </c>
      <c r="R226" s="22">
        <f t="shared" si="47"/>
        <v>503960.89895470382</v>
      </c>
      <c r="S226" s="25">
        <v>143</v>
      </c>
    </row>
    <row r="227" spans="1:19" x14ac:dyDescent="0.55000000000000004">
      <c r="A227" s="23">
        <v>45118</v>
      </c>
      <c r="B227" s="24">
        <v>508015</v>
      </c>
      <c r="C227" s="24">
        <v>5103906</v>
      </c>
      <c r="O227" s="4">
        <v>45118</v>
      </c>
      <c r="P227" s="24">
        <v>508015</v>
      </c>
      <c r="Q227" s="25">
        <v>525</v>
      </c>
      <c r="R227" s="22">
        <f t="shared" si="47"/>
        <v>541882.66666666663</v>
      </c>
      <c r="S227" s="25">
        <v>140</v>
      </c>
    </row>
    <row r="228" spans="1:19" x14ac:dyDescent="0.55000000000000004">
      <c r="A228" s="23">
        <v>45119</v>
      </c>
      <c r="B228" s="24">
        <v>531446</v>
      </c>
      <c r="C228" s="24">
        <v>5671383</v>
      </c>
      <c r="O228" s="4">
        <v>45119</v>
      </c>
      <c r="P228" s="24">
        <v>531446</v>
      </c>
      <c r="Q228" s="25">
        <v>665</v>
      </c>
      <c r="R228" s="22">
        <f t="shared" si="47"/>
        <v>409173.46165413538</v>
      </c>
      <c r="S228" s="25">
        <v>128</v>
      </c>
    </row>
    <row r="229" spans="1:19" x14ac:dyDescent="0.55000000000000004">
      <c r="A229" s="23">
        <v>45120</v>
      </c>
      <c r="B229" s="24">
        <v>504745</v>
      </c>
      <c r="C229" s="24">
        <v>5124648</v>
      </c>
      <c r="O229" s="4">
        <v>45120</v>
      </c>
      <c r="P229" s="24">
        <v>504745</v>
      </c>
      <c r="Q229" s="25">
        <v>536</v>
      </c>
      <c r="R229" s="22">
        <f t="shared" si="47"/>
        <v>489677.98507462686</v>
      </c>
      <c r="S229" s="25">
        <v>130</v>
      </c>
    </row>
    <row r="230" spans="1:19" x14ac:dyDescent="0.55000000000000004">
      <c r="A230" s="23">
        <v>45121</v>
      </c>
      <c r="B230" s="24">
        <v>535684</v>
      </c>
      <c r="C230" s="24">
        <v>5779708</v>
      </c>
      <c r="O230" s="4">
        <v>45121</v>
      </c>
      <c r="P230" s="24">
        <v>535684</v>
      </c>
      <c r="Q230" s="25">
        <v>619</v>
      </c>
      <c r="R230" s="22">
        <f t="shared" si="47"/>
        <v>526164.57512116316</v>
      </c>
      <c r="S230" s="25">
        <v>152</v>
      </c>
    </row>
    <row r="231" spans="1:19" x14ac:dyDescent="0.55000000000000004">
      <c r="A231" s="23">
        <v>45122</v>
      </c>
      <c r="B231" s="24">
        <v>597632</v>
      </c>
      <c r="C231" s="24">
        <v>5080359</v>
      </c>
      <c r="O231" s="4">
        <v>45122</v>
      </c>
      <c r="P231" s="24">
        <v>597632</v>
      </c>
      <c r="Q231" s="25">
        <v>502</v>
      </c>
      <c r="R231" s="22">
        <f t="shared" si="47"/>
        <v>471438.78884462151</v>
      </c>
      <c r="S231" s="25">
        <v>99</v>
      </c>
    </row>
    <row r="232" spans="1:19" x14ac:dyDescent="0.55000000000000004">
      <c r="A232" s="23">
        <v>45123</v>
      </c>
      <c r="B232" s="24">
        <v>624487</v>
      </c>
      <c r="C232" s="24">
        <v>5480774</v>
      </c>
      <c r="O232" s="4">
        <v>45123</v>
      </c>
      <c r="P232" s="24">
        <v>624487</v>
      </c>
      <c r="Q232" s="25">
        <v>566</v>
      </c>
      <c r="R232" s="22">
        <f t="shared" si="47"/>
        <v>520773.61130742054</v>
      </c>
      <c r="S232" s="25">
        <v>118</v>
      </c>
    </row>
    <row r="233" spans="1:19" x14ac:dyDescent="0.55000000000000004">
      <c r="A233" s="23">
        <v>45124</v>
      </c>
      <c r="B233" s="24">
        <v>587202</v>
      </c>
      <c r="C233" s="24">
        <v>6270613</v>
      </c>
      <c r="O233" s="4">
        <v>45124</v>
      </c>
      <c r="P233" s="24">
        <v>587202</v>
      </c>
      <c r="Q233" s="25">
        <v>594</v>
      </c>
      <c r="R233" s="22">
        <f t="shared" si="47"/>
        <v>490323.55555555556</v>
      </c>
      <c r="S233" s="25">
        <v>124</v>
      </c>
    </row>
    <row r="234" spans="1:19" x14ac:dyDescent="0.55000000000000004">
      <c r="A234" s="23">
        <v>45125</v>
      </c>
      <c r="B234" s="24">
        <v>492725</v>
      </c>
      <c r="C234" s="24">
        <v>4926132</v>
      </c>
      <c r="O234" s="4">
        <v>45125</v>
      </c>
      <c r="P234" s="24">
        <v>492725</v>
      </c>
      <c r="Q234" s="25">
        <v>511</v>
      </c>
      <c r="R234" s="22">
        <f t="shared" si="47"/>
        <v>439691.97651663405</v>
      </c>
      <c r="S234" s="25">
        <v>114</v>
      </c>
    </row>
    <row r="235" spans="1:19" x14ac:dyDescent="0.55000000000000004">
      <c r="A235" s="23">
        <v>45126</v>
      </c>
      <c r="B235" s="24">
        <v>545064</v>
      </c>
      <c r="C235" s="24">
        <v>5867468</v>
      </c>
      <c r="O235" s="4">
        <v>45126</v>
      </c>
      <c r="P235" s="24">
        <v>545064</v>
      </c>
      <c r="Q235" s="25">
        <v>575</v>
      </c>
      <c r="R235" s="22">
        <f t="shared" si="47"/>
        <v>451218.19826086954</v>
      </c>
      <c r="S235" s="25">
        <v>119</v>
      </c>
    </row>
    <row r="236" spans="1:19" x14ac:dyDescent="0.55000000000000004">
      <c r="A236" s="23">
        <v>45127</v>
      </c>
      <c r="B236" s="24">
        <v>535351</v>
      </c>
      <c r="C236" s="24">
        <v>4969879</v>
      </c>
      <c r="O236" s="4">
        <v>45127</v>
      </c>
      <c r="P236" s="24">
        <v>535351</v>
      </c>
      <c r="Q236" s="25">
        <v>576</v>
      </c>
      <c r="R236" s="22">
        <f t="shared" si="47"/>
        <v>468432.125</v>
      </c>
      <c r="S236" s="25">
        <v>126</v>
      </c>
    </row>
    <row r="237" spans="1:19" x14ac:dyDescent="0.55000000000000004">
      <c r="A237" s="23">
        <v>45128</v>
      </c>
      <c r="B237" s="24">
        <v>601886</v>
      </c>
      <c r="C237" s="24">
        <v>6477661</v>
      </c>
      <c r="O237" s="4">
        <v>45128</v>
      </c>
      <c r="P237" s="24">
        <v>601886</v>
      </c>
      <c r="Q237" s="25">
        <v>711</v>
      </c>
      <c r="R237" s="22">
        <f t="shared" si="47"/>
        <v>612890.94796061888</v>
      </c>
      <c r="S237" s="25">
        <v>181</v>
      </c>
    </row>
    <row r="238" spans="1:19" x14ac:dyDescent="0.55000000000000004">
      <c r="A238" s="23">
        <v>45129</v>
      </c>
      <c r="B238" s="24">
        <v>614524</v>
      </c>
      <c r="C238" s="24">
        <v>5099211</v>
      </c>
      <c r="O238" s="4">
        <v>45129</v>
      </c>
      <c r="P238" s="24">
        <v>614524</v>
      </c>
      <c r="Q238" s="25">
        <v>495</v>
      </c>
      <c r="R238" s="22">
        <f t="shared" si="47"/>
        <v>466789.94747474749</v>
      </c>
      <c r="S238" s="25">
        <v>94</v>
      </c>
    </row>
    <row r="239" spans="1:19" x14ac:dyDescent="0.55000000000000004">
      <c r="A239" s="23">
        <v>45130</v>
      </c>
      <c r="B239" s="24">
        <v>567107</v>
      </c>
      <c r="C239" s="24">
        <v>5589048</v>
      </c>
      <c r="O239" s="4">
        <v>45130</v>
      </c>
      <c r="P239" s="24">
        <v>567107</v>
      </c>
      <c r="Q239" s="25">
        <v>525</v>
      </c>
      <c r="R239" s="22">
        <f t="shared" si="47"/>
        <v>609234.94857142854</v>
      </c>
      <c r="S239" s="25">
        <v>141</v>
      </c>
    </row>
    <row r="240" spans="1:19" x14ac:dyDescent="0.55000000000000004">
      <c r="A240" s="23">
        <v>45131</v>
      </c>
      <c r="B240" s="24">
        <v>522091</v>
      </c>
      <c r="C240" s="24">
        <v>4287225</v>
      </c>
      <c r="O240" s="4">
        <v>45131</v>
      </c>
      <c r="P240" s="24">
        <v>522091</v>
      </c>
      <c r="Q240" s="25">
        <v>557</v>
      </c>
      <c r="R240" s="22">
        <f t="shared" si="47"/>
        <v>558646.7432675045</v>
      </c>
      <c r="S240" s="25">
        <v>149</v>
      </c>
    </row>
    <row r="241" spans="1:19" x14ac:dyDescent="0.55000000000000004">
      <c r="A241" s="23">
        <v>45132</v>
      </c>
      <c r="B241" s="24">
        <v>526782</v>
      </c>
      <c r="C241" s="24">
        <v>5052391</v>
      </c>
      <c r="O241" s="4">
        <v>45132</v>
      </c>
      <c r="P241" s="24">
        <v>526782</v>
      </c>
      <c r="Q241" s="25">
        <v>510</v>
      </c>
      <c r="R241" s="22">
        <f t="shared" si="47"/>
        <v>499926.44705882348</v>
      </c>
      <c r="S241" s="25">
        <v>121</v>
      </c>
    </row>
    <row r="242" spans="1:19" x14ac:dyDescent="0.55000000000000004">
      <c r="A242" s="23">
        <v>45133</v>
      </c>
      <c r="B242" s="24">
        <v>638566</v>
      </c>
      <c r="C242" s="24">
        <v>7171794</v>
      </c>
      <c r="O242" s="4">
        <v>45133</v>
      </c>
      <c r="P242" s="24">
        <v>638566</v>
      </c>
      <c r="Q242" s="25">
        <v>591</v>
      </c>
      <c r="R242" s="22">
        <f t="shared" si="47"/>
        <v>661256.16243654827</v>
      </c>
      <c r="S242" s="25">
        <v>153</v>
      </c>
    </row>
    <row r="243" spans="1:19" x14ac:dyDescent="0.55000000000000004">
      <c r="A243" s="23">
        <v>45134</v>
      </c>
      <c r="B243" s="24">
        <v>520741</v>
      </c>
      <c r="C243" s="24">
        <v>4649004</v>
      </c>
      <c r="O243" s="4">
        <v>45134</v>
      </c>
      <c r="P243" s="24">
        <v>520741</v>
      </c>
      <c r="Q243" s="25">
        <v>571</v>
      </c>
      <c r="R243" s="22">
        <f t="shared" si="47"/>
        <v>587315.59369527141</v>
      </c>
      <c r="S243" s="25">
        <v>161</v>
      </c>
    </row>
    <row r="244" spans="1:19" x14ac:dyDescent="0.55000000000000004">
      <c r="A244" s="23">
        <v>45135</v>
      </c>
      <c r="B244" s="24">
        <v>532160</v>
      </c>
      <c r="C244" s="24">
        <v>5774718</v>
      </c>
      <c r="O244" s="4">
        <v>45135</v>
      </c>
      <c r="P244" s="24">
        <v>532160</v>
      </c>
      <c r="Q244" s="25">
        <v>638</v>
      </c>
      <c r="R244" s="22">
        <f t="shared" si="47"/>
        <v>550510.3448275862</v>
      </c>
      <c r="S244" s="25">
        <v>165</v>
      </c>
    </row>
    <row r="245" spans="1:19" x14ac:dyDescent="0.55000000000000004">
      <c r="A245" s="23">
        <v>45136</v>
      </c>
      <c r="B245" s="24">
        <v>582595</v>
      </c>
      <c r="C245" s="24">
        <v>5401649</v>
      </c>
      <c r="O245" s="4">
        <v>45136</v>
      </c>
      <c r="P245" s="24">
        <v>582595</v>
      </c>
      <c r="Q245" s="25">
        <v>503</v>
      </c>
      <c r="R245" s="22">
        <f t="shared" si="47"/>
        <v>514258.80715705763</v>
      </c>
      <c r="S245" s="25">
        <v>111</v>
      </c>
    </row>
    <row r="246" spans="1:19" x14ac:dyDescent="0.55000000000000004">
      <c r="A246" s="23">
        <v>45137</v>
      </c>
      <c r="B246" s="24">
        <v>635171</v>
      </c>
      <c r="C246" s="24">
        <v>5733353</v>
      </c>
      <c r="O246" s="4">
        <v>45137</v>
      </c>
      <c r="P246" s="24">
        <v>635171</v>
      </c>
      <c r="Q246" s="25">
        <v>504</v>
      </c>
      <c r="R246" s="22">
        <f t="shared" si="47"/>
        <v>488980.84920634923</v>
      </c>
      <c r="S246" s="25">
        <v>97</v>
      </c>
    </row>
    <row r="247" spans="1:19" x14ac:dyDescent="0.55000000000000004">
      <c r="A247" s="23">
        <v>45138</v>
      </c>
      <c r="B247" s="24">
        <v>614251</v>
      </c>
      <c r="C247" s="24">
        <v>5520883</v>
      </c>
      <c r="O247" s="4">
        <v>45138</v>
      </c>
      <c r="P247" s="24">
        <v>614251</v>
      </c>
      <c r="Q247" s="25">
        <v>534</v>
      </c>
      <c r="R247" s="22">
        <f t="shared" si="47"/>
        <v>418702.92883895134</v>
      </c>
      <c r="S247" s="25">
        <v>91</v>
      </c>
    </row>
  </sheetData>
  <phoneticPr fontId="1"/>
  <dataValidations count="1">
    <dataValidation type="list" allowBlank="1" showInputMessage="1" showErrorMessage="1" sqref="AG6:AI6" xr:uid="{66889556-2D89-4E12-8735-226372E03E10}">
      <formula1>"13500000,15000000,16500000,18000000,19500000"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B503-09A9-42E8-B94C-E01CD37BB681}">
  <dimension ref="A1:AJ247"/>
  <sheetViews>
    <sheetView zoomScale="73" zoomScaleNormal="100" workbookViewId="0">
      <selection activeCell="Z59" sqref="Z59"/>
    </sheetView>
  </sheetViews>
  <sheetFormatPr defaultRowHeight="15" x14ac:dyDescent="0.55000000000000004"/>
  <cols>
    <col min="1" max="1" width="12.08203125" style="2" customWidth="1"/>
    <col min="2" max="2" width="10.1640625" style="2" customWidth="1"/>
    <col min="3" max="3" width="11.6640625" style="2" customWidth="1"/>
    <col min="4" max="4" width="8.6640625" style="2"/>
    <col min="5" max="5" width="11.25" style="2" bestFit="1" customWidth="1"/>
    <col min="6" max="6" width="10.1640625" style="2" customWidth="1"/>
    <col min="7" max="7" width="9.75" style="2" customWidth="1"/>
    <col min="8" max="8" width="10.58203125" style="2" customWidth="1"/>
    <col min="9" max="10" width="8.9140625" style="2" bestFit="1" customWidth="1"/>
    <col min="11" max="11" width="8.08203125" style="2" customWidth="1"/>
    <col min="12" max="13" width="10.33203125" style="2" bestFit="1" customWidth="1"/>
    <col min="14" max="14" width="8.6640625" style="2"/>
    <col min="15" max="15" width="13.58203125" style="2" customWidth="1"/>
    <col min="16" max="16" width="11.25" style="2" bestFit="1" customWidth="1"/>
    <col min="17" max="17" width="9" style="2" bestFit="1" customWidth="1"/>
    <col min="18" max="19" width="11.33203125" style="2" customWidth="1"/>
    <col min="20" max="20" width="8.6640625" style="2"/>
    <col min="21" max="21" width="12.75" style="2" customWidth="1"/>
    <col min="22" max="22" width="6.83203125" style="2" customWidth="1"/>
    <col min="23" max="23" width="9.33203125" style="2" customWidth="1"/>
    <col min="24" max="24" width="9.25" style="2" customWidth="1"/>
    <col min="25" max="25" width="9.83203125" style="2" customWidth="1"/>
    <col min="26" max="27" width="8.83203125" style="2" bestFit="1" customWidth="1"/>
    <col min="28" max="28" width="10.25" style="2" bestFit="1" customWidth="1"/>
    <col min="29" max="29" width="8.83203125" style="2" bestFit="1" customWidth="1"/>
    <col min="30" max="30" width="8.6640625" style="2"/>
    <col min="31" max="31" width="20.1640625" style="2" customWidth="1"/>
    <col min="32" max="32" width="16.83203125" style="2" customWidth="1"/>
    <col min="33" max="33" width="11.58203125" style="2" customWidth="1"/>
    <col min="34" max="35" width="11.5" style="2" bestFit="1" customWidth="1"/>
    <col min="36" max="36" width="9.5" style="2" bestFit="1" customWidth="1"/>
    <col min="37" max="16384" width="8.6640625" style="2"/>
  </cols>
  <sheetData>
    <row r="1" spans="1:36" ht="24.5" x14ac:dyDescent="0.55000000000000004">
      <c r="A1" s="21" t="s">
        <v>6</v>
      </c>
      <c r="G1" s="2" t="s">
        <v>9</v>
      </c>
      <c r="O1" s="21" t="s">
        <v>7</v>
      </c>
      <c r="W1" s="2" t="s">
        <v>9</v>
      </c>
      <c r="AE1" s="21" t="s">
        <v>8</v>
      </c>
    </row>
    <row r="2" spans="1:36" x14ac:dyDescent="0.55000000000000004">
      <c r="A2" s="1"/>
      <c r="B2" s="1"/>
      <c r="C2" s="1"/>
    </row>
    <row r="3" spans="1:36" x14ac:dyDescent="0.55000000000000004">
      <c r="A3" s="3" t="s">
        <v>3</v>
      </c>
      <c r="B3" s="1"/>
      <c r="C3" s="1"/>
      <c r="E3" s="3" t="s">
        <v>4</v>
      </c>
      <c r="L3" s="3"/>
      <c r="O3" s="3" t="s">
        <v>10</v>
      </c>
      <c r="U3" s="3" t="s">
        <v>4</v>
      </c>
      <c r="AE3" s="3" t="s">
        <v>5</v>
      </c>
    </row>
    <row r="4" spans="1:36" x14ac:dyDescent="0.55000000000000004">
      <c r="A4" s="34" t="s">
        <v>0</v>
      </c>
      <c r="B4" s="34" t="s">
        <v>1</v>
      </c>
      <c r="C4" s="34" t="s">
        <v>2</v>
      </c>
      <c r="O4" s="33" t="s">
        <v>26</v>
      </c>
      <c r="P4" s="33" t="s">
        <v>27</v>
      </c>
      <c r="Q4" s="33" t="s">
        <v>28</v>
      </c>
      <c r="R4" s="33" t="s">
        <v>30</v>
      </c>
      <c r="S4" s="33" t="s">
        <v>29</v>
      </c>
      <c r="AE4" s="29"/>
      <c r="AF4" s="29"/>
      <c r="AG4" s="30" t="s">
        <v>83</v>
      </c>
      <c r="AH4" s="30" t="s">
        <v>84</v>
      </c>
      <c r="AI4" s="30" t="s">
        <v>85</v>
      </c>
    </row>
    <row r="5" spans="1:36" x14ac:dyDescent="0.55000000000000004">
      <c r="A5" s="23"/>
      <c r="B5" s="24"/>
      <c r="C5" s="24"/>
      <c r="O5" s="4">
        <v>44896</v>
      </c>
      <c r="P5" s="24"/>
      <c r="Q5" s="25"/>
      <c r="R5" s="22" t="e">
        <f>P5*(S5/Q5)*4</f>
        <v>#DIV/0!</v>
      </c>
      <c r="S5" s="25"/>
      <c r="AD5" s="5"/>
      <c r="AE5" s="27" t="s">
        <v>56</v>
      </c>
      <c r="AF5" s="27" t="s">
        <v>57</v>
      </c>
      <c r="AG5" s="32">
        <v>20000000</v>
      </c>
      <c r="AH5" s="32">
        <v>20000000</v>
      </c>
      <c r="AI5" s="32">
        <v>20000000</v>
      </c>
      <c r="AJ5" s="6"/>
    </row>
    <row r="6" spans="1:36" x14ac:dyDescent="0.55000000000000004">
      <c r="A6" s="23"/>
      <c r="B6" s="24"/>
      <c r="C6" s="24"/>
      <c r="O6" s="4">
        <v>44897</v>
      </c>
      <c r="P6" s="24"/>
      <c r="Q6" s="25"/>
      <c r="R6" s="22" t="e">
        <f t="shared" ref="R6:R69" si="0">P6*(S6/Q6)*4</f>
        <v>#DIV/0!</v>
      </c>
      <c r="S6" s="25"/>
      <c r="AD6" s="5"/>
      <c r="AE6" s="27" t="s">
        <v>58</v>
      </c>
      <c r="AF6" s="27" t="s">
        <v>57</v>
      </c>
      <c r="AG6" s="32">
        <v>13500000</v>
      </c>
      <c r="AH6" s="32">
        <v>15000000</v>
      </c>
      <c r="AI6" s="32">
        <v>16500000</v>
      </c>
      <c r="AJ6" s="6"/>
    </row>
    <row r="7" spans="1:36" x14ac:dyDescent="0.55000000000000004">
      <c r="A7" s="23"/>
      <c r="B7" s="24"/>
      <c r="C7" s="24"/>
      <c r="O7" s="4">
        <v>44898</v>
      </c>
      <c r="P7" s="24"/>
      <c r="Q7" s="25"/>
      <c r="R7" s="22" t="e">
        <f t="shared" si="0"/>
        <v>#DIV/0!</v>
      </c>
      <c r="S7" s="25"/>
      <c r="AD7" s="5"/>
      <c r="AE7" s="27"/>
      <c r="AF7" s="27" t="s">
        <v>59</v>
      </c>
      <c r="AG7" s="15">
        <f>AG6/1.2</f>
        <v>11250000</v>
      </c>
      <c r="AH7" s="15">
        <f t="shared" ref="AH7:AI7" si="1">AH6/1.2</f>
        <v>12500000</v>
      </c>
      <c r="AI7" s="15">
        <f t="shared" si="1"/>
        <v>13750000</v>
      </c>
      <c r="AJ7" s="6"/>
    </row>
    <row r="8" spans="1:36" x14ac:dyDescent="0.55000000000000004">
      <c r="A8" s="23"/>
      <c r="B8" s="24"/>
      <c r="C8" s="24"/>
      <c r="O8" s="4">
        <v>44899</v>
      </c>
      <c r="P8" s="24"/>
      <c r="Q8" s="25"/>
      <c r="R8" s="22" t="e">
        <f t="shared" si="0"/>
        <v>#DIV/0!</v>
      </c>
      <c r="S8" s="25"/>
      <c r="AD8" s="5"/>
      <c r="AE8" s="27"/>
      <c r="AF8" s="27" t="s">
        <v>2</v>
      </c>
      <c r="AG8" s="20" t="e">
        <f>VLOOKUP(AG6,$E$28:$F$38,2,TRUE)</f>
        <v>#VALUE!</v>
      </c>
      <c r="AH8" s="20" t="e">
        <f t="shared" ref="AH8:AI8" si="2">VLOOKUP(AH6,$E$28:$F$38,2,TRUE)</f>
        <v>#VALUE!</v>
      </c>
      <c r="AI8" s="20" t="e">
        <f t="shared" si="2"/>
        <v>#VALUE!</v>
      </c>
      <c r="AJ8" s="6"/>
    </row>
    <row r="9" spans="1:36" x14ac:dyDescent="0.55000000000000004">
      <c r="A9" s="23"/>
      <c r="B9" s="24"/>
      <c r="C9" s="24"/>
      <c r="O9" s="4">
        <v>44900</v>
      </c>
      <c r="P9" s="24"/>
      <c r="Q9" s="25"/>
      <c r="R9" s="22" t="e">
        <f t="shared" si="0"/>
        <v>#DIV/0!</v>
      </c>
      <c r="S9" s="25"/>
      <c r="AD9" s="5"/>
      <c r="AE9" s="27"/>
      <c r="AF9" s="27" t="s">
        <v>60</v>
      </c>
      <c r="AG9" s="19" t="e">
        <f>AG8/AG6</f>
        <v>#VALUE!</v>
      </c>
      <c r="AH9" s="19" t="e">
        <f t="shared" ref="AH9:AI9" si="3">AH8/AH6</f>
        <v>#VALUE!</v>
      </c>
      <c r="AI9" s="19" t="e">
        <f t="shared" si="3"/>
        <v>#VALUE!</v>
      </c>
      <c r="AJ9" s="6"/>
    </row>
    <row r="10" spans="1:36" x14ac:dyDescent="0.55000000000000004">
      <c r="A10" s="23"/>
      <c r="B10" s="24"/>
      <c r="C10" s="24"/>
      <c r="O10" s="4">
        <v>44901</v>
      </c>
      <c r="P10" s="24"/>
      <c r="Q10" s="25"/>
      <c r="R10" s="22" t="e">
        <f t="shared" si="0"/>
        <v>#DIV/0!</v>
      </c>
      <c r="S10" s="25"/>
      <c r="AD10" s="5"/>
      <c r="AE10" s="27"/>
      <c r="AF10" s="27" t="s">
        <v>61</v>
      </c>
      <c r="AG10" s="28" t="e">
        <f>VLOOKUP(AG6,$U$64:$V$74,2,TRUE)</f>
        <v>#VALUE!</v>
      </c>
      <c r="AH10" s="28" t="e">
        <f t="shared" ref="AH10:AI10" si="4">VLOOKUP(AH6,$U$64:$V$74,2,TRUE)</f>
        <v>#VALUE!</v>
      </c>
      <c r="AI10" s="28" t="e">
        <f t="shared" si="4"/>
        <v>#VALUE!</v>
      </c>
      <c r="AJ10" s="6"/>
    </row>
    <row r="11" spans="1:36" x14ac:dyDescent="0.55000000000000004">
      <c r="A11" s="23"/>
      <c r="B11" s="24"/>
      <c r="C11" s="24"/>
      <c r="O11" s="4">
        <v>44902</v>
      </c>
      <c r="P11" s="24"/>
      <c r="Q11" s="25"/>
      <c r="R11" s="22" t="e">
        <f t="shared" si="0"/>
        <v>#DIV/0!</v>
      </c>
      <c r="S11" s="25"/>
      <c r="AD11" s="5"/>
      <c r="AE11" s="27"/>
      <c r="AF11" s="27" t="s">
        <v>62</v>
      </c>
      <c r="AG11" s="28" t="e">
        <f>(AG8*0.16)/AG18</f>
        <v>#VALUE!</v>
      </c>
      <c r="AH11" s="28" t="e">
        <f t="shared" ref="AH11:AI11" si="5">(AH8*0.16)/AH18</f>
        <v>#VALUE!</v>
      </c>
      <c r="AI11" s="28" t="e">
        <f t="shared" si="5"/>
        <v>#VALUE!</v>
      </c>
      <c r="AJ11" s="6"/>
    </row>
    <row r="12" spans="1:36" x14ac:dyDescent="0.55000000000000004">
      <c r="A12" s="23"/>
      <c r="B12" s="24"/>
      <c r="C12" s="24"/>
      <c r="O12" s="4">
        <v>44903</v>
      </c>
      <c r="P12" s="24"/>
      <c r="Q12" s="25"/>
      <c r="R12" s="22" t="e">
        <f t="shared" si="0"/>
        <v>#DIV/0!</v>
      </c>
      <c r="S12" s="25"/>
      <c r="AD12" s="5"/>
      <c r="AE12" s="27"/>
      <c r="AF12" s="27" t="s">
        <v>63</v>
      </c>
      <c r="AG12" s="28" t="e">
        <f>AG10/1.1</f>
        <v>#VALUE!</v>
      </c>
      <c r="AH12" s="28" t="e">
        <f t="shared" ref="AH12:AI12" si="6">AH10/1.1</f>
        <v>#VALUE!</v>
      </c>
      <c r="AI12" s="28" t="e">
        <f t="shared" si="6"/>
        <v>#VALUE!</v>
      </c>
      <c r="AJ12" s="6"/>
    </row>
    <row r="13" spans="1:36" x14ac:dyDescent="0.55000000000000004">
      <c r="A13" s="23"/>
      <c r="B13" s="24"/>
      <c r="C13" s="24"/>
      <c r="O13" s="4">
        <v>44904</v>
      </c>
      <c r="P13" s="24"/>
      <c r="Q13" s="25"/>
      <c r="R13" s="22" t="e">
        <f t="shared" si="0"/>
        <v>#DIV/0!</v>
      </c>
      <c r="S13" s="25"/>
      <c r="AD13" s="5"/>
      <c r="AE13" s="27"/>
      <c r="AF13" s="27" t="s">
        <v>64</v>
      </c>
      <c r="AG13" s="28" t="e">
        <f>AG11/1.2</f>
        <v>#VALUE!</v>
      </c>
      <c r="AH13" s="28" t="e">
        <f t="shared" ref="AH13:AI13" si="7">AH11/1.2</f>
        <v>#VALUE!</v>
      </c>
      <c r="AI13" s="28" t="e">
        <f t="shared" si="7"/>
        <v>#VALUE!</v>
      </c>
      <c r="AJ13" s="6"/>
    </row>
    <row r="14" spans="1:36" x14ac:dyDescent="0.55000000000000004">
      <c r="A14" s="23"/>
      <c r="B14" s="24"/>
      <c r="C14" s="24"/>
      <c r="O14" s="4">
        <v>44905</v>
      </c>
      <c r="P14" s="24"/>
      <c r="Q14" s="25"/>
      <c r="R14" s="22" t="e">
        <f t="shared" si="0"/>
        <v>#DIV/0!</v>
      </c>
      <c r="S14" s="25"/>
      <c r="AD14" s="5"/>
      <c r="AE14" s="27" t="s">
        <v>65</v>
      </c>
      <c r="AF14" s="27" t="s">
        <v>57</v>
      </c>
      <c r="AG14" s="15">
        <f>AG5-AG6</f>
        <v>6500000</v>
      </c>
      <c r="AH14" s="15">
        <f t="shared" ref="AH14:AI14" si="8">AH5-AH6</f>
        <v>5000000</v>
      </c>
      <c r="AI14" s="15">
        <f t="shared" si="8"/>
        <v>3500000</v>
      </c>
      <c r="AJ14" s="6"/>
    </row>
    <row r="15" spans="1:36" x14ac:dyDescent="0.55000000000000004">
      <c r="A15" s="23"/>
      <c r="B15" s="24"/>
      <c r="C15" s="24"/>
      <c r="O15" s="4">
        <v>44906</v>
      </c>
      <c r="P15" s="24"/>
      <c r="Q15" s="25"/>
      <c r="R15" s="22" t="e">
        <f t="shared" si="0"/>
        <v>#DIV/0!</v>
      </c>
      <c r="S15" s="25"/>
      <c r="AD15" s="5"/>
      <c r="AE15" s="27"/>
      <c r="AF15" s="27" t="s">
        <v>59</v>
      </c>
      <c r="AG15" s="15">
        <f>AG14/1.2</f>
        <v>5416666.666666667</v>
      </c>
      <c r="AH15" s="15">
        <f t="shared" ref="AH15:AI15" si="9">AH14/1.2</f>
        <v>4166666.666666667</v>
      </c>
      <c r="AI15" s="15">
        <f t="shared" si="9"/>
        <v>2916666.666666667</v>
      </c>
      <c r="AJ15" s="6"/>
    </row>
    <row r="16" spans="1:36" x14ac:dyDescent="0.55000000000000004">
      <c r="A16" s="23"/>
      <c r="B16" s="24"/>
      <c r="C16" s="24"/>
      <c r="O16" s="4">
        <v>44907</v>
      </c>
      <c r="P16" s="24"/>
      <c r="Q16" s="25"/>
      <c r="R16" s="22" t="e">
        <f t="shared" si="0"/>
        <v>#DIV/0!</v>
      </c>
      <c r="S16" s="25"/>
      <c r="AD16" s="5"/>
      <c r="AE16" s="27"/>
      <c r="AF16" s="27" t="s">
        <v>66</v>
      </c>
      <c r="AG16" s="15" t="e">
        <f>AG14/AG17</f>
        <v>#DIV/0!</v>
      </c>
      <c r="AH16" s="15" t="e">
        <f t="shared" ref="AH16:AI16" si="10">AH14/AH17</f>
        <v>#DIV/0!</v>
      </c>
      <c r="AI16" s="15" t="e">
        <f t="shared" si="10"/>
        <v>#DIV/0!</v>
      </c>
      <c r="AJ16" s="6"/>
    </row>
    <row r="17" spans="1:36" x14ac:dyDescent="0.55000000000000004">
      <c r="A17" s="23"/>
      <c r="B17" s="24"/>
      <c r="C17" s="24"/>
      <c r="O17" s="4">
        <v>44908</v>
      </c>
      <c r="P17" s="24"/>
      <c r="Q17" s="25"/>
      <c r="R17" s="22" t="e">
        <f t="shared" si="0"/>
        <v>#DIV/0!</v>
      </c>
      <c r="S17" s="25"/>
      <c r="AD17" s="5"/>
      <c r="AE17" s="27"/>
      <c r="AF17" s="27" t="s">
        <v>67</v>
      </c>
      <c r="AG17" s="35">
        <f>($W$23*LN(AG14/30)-$X$23)*30</f>
        <v>0</v>
      </c>
      <c r="AH17" s="35">
        <f>($W$23*LN(AH14/30)-$X$23)*30</f>
        <v>0</v>
      </c>
      <c r="AI17" s="35">
        <f>($W$23*LN(AI14/30)-$X$23)*30</f>
        <v>0</v>
      </c>
      <c r="AJ17" s="6"/>
    </row>
    <row r="18" spans="1:36" x14ac:dyDescent="0.55000000000000004">
      <c r="A18" s="23"/>
      <c r="B18" s="24"/>
      <c r="C18" s="24"/>
      <c r="O18" s="4">
        <v>44909</v>
      </c>
      <c r="P18" s="24"/>
      <c r="Q18" s="25"/>
      <c r="R18" s="22" t="e">
        <f t="shared" si="0"/>
        <v>#DIV/0!</v>
      </c>
      <c r="S18" s="25"/>
      <c r="AD18" s="5"/>
      <c r="AE18" s="27"/>
      <c r="AF18" s="27" t="s">
        <v>68</v>
      </c>
      <c r="AG18" s="32">
        <v>6500</v>
      </c>
      <c r="AH18" s="32">
        <v>6500</v>
      </c>
      <c r="AI18" s="32">
        <v>6500</v>
      </c>
      <c r="AJ18" s="6"/>
    </row>
    <row r="19" spans="1:36" x14ac:dyDescent="0.55000000000000004">
      <c r="A19" s="23"/>
      <c r="B19" s="24"/>
      <c r="C19" s="24"/>
      <c r="O19" s="4">
        <v>44910</v>
      </c>
      <c r="P19" s="24"/>
      <c r="Q19" s="25"/>
      <c r="R19" s="22" t="e">
        <f t="shared" si="0"/>
        <v>#DIV/0!</v>
      </c>
      <c r="S19" s="25"/>
      <c r="AD19" s="5"/>
      <c r="AE19" s="27"/>
      <c r="AF19" s="27" t="s">
        <v>69</v>
      </c>
      <c r="AG19" s="15">
        <f>AG17*AG18</f>
        <v>0</v>
      </c>
      <c r="AH19" s="15">
        <f t="shared" ref="AH19:AI19" si="11">AH17*AH18</f>
        <v>0</v>
      </c>
      <c r="AI19" s="15">
        <f t="shared" si="11"/>
        <v>0</v>
      </c>
      <c r="AJ19" s="6"/>
    </row>
    <row r="20" spans="1:36" x14ac:dyDescent="0.55000000000000004">
      <c r="A20" s="23"/>
      <c r="B20" s="24"/>
      <c r="C20" s="24"/>
      <c r="E20" s="2" t="s">
        <v>14</v>
      </c>
      <c r="G20" s="7"/>
      <c r="H20" s="7"/>
      <c r="O20" s="4">
        <v>44911</v>
      </c>
      <c r="P20" s="24"/>
      <c r="Q20" s="25"/>
      <c r="R20" s="22" t="e">
        <f t="shared" si="0"/>
        <v>#DIV/0!</v>
      </c>
      <c r="S20" s="25"/>
      <c r="U20" s="2" t="s">
        <v>32</v>
      </c>
      <c r="AD20" s="5"/>
      <c r="AE20" s="27"/>
      <c r="AF20" s="27" t="s">
        <v>70</v>
      </c>
      <c r="AG20" s="19">
        <f>AG19/AG14</f>
        <v>0</v>
      </c>
      <c r="AH20" s="19">
        <f t="shared" ref="AH20:AI20" si="12">AH19/AH14</f>
        <v>0</v>
      </c>
      <c r="AI20" s="19">
        <f t="shared" si="12"/>
        <v>0</v>
      </c>
      <c r="AJ20" s="6"/>
    </row>
    <row r="21" spans="1:36" ht="18" customHeight="1" x14ac:dyDescent="0.55000000000000004">
      <c r="A21" s="23"/>
      <c r="B21" s="24"/>
      <c r="C21" s="24"/>
      <c r="G21" s="7"/>
      <c r="H21" s="7"/>
      <c r="I21" s="12"/>
      <c r="O21" s="4">
        <v>44912</v>
      </c>
      <c r="P21" s="24"/>
      <c r="Q21" s="25"/>
      <c r="R21" s="22" t="e">
        <f t="shared" si="0"/>
        <v>#DIV/0!</v>
      </c>
      <c r="S21" s="25"/>
      <c r="AD21" s="5"/>
      <c r="AE21" s="31" t="s">
        <v>86</v>
      </c>
      <c r="AF21" s="27" t="s">
        <v>71</v>
      </c>
      <c r="AG21" s="15" t="e">
        <f>AG8+AG19</f>
        <v>#VALUE!</v>
      </c>
      <c r="AH21" s="15" t="e">
        <f t="shared" ref="AH21:AI21" si="13">AH8+AH19</f>
        <v>#VALUE!</v>
      </c>
      <c r="AI21" s="15" t="e">
        <f t="shared" si="13"/>
        <v>#VALUE!</v>
      </c>
      <c r="AJ21" s="6"/>
    </row>
    <row r="22" spans="1:36" x14ac:dyDescent="0.55000000000000004">
      <c r="A22" s="23"/>
      <c r="B22" s="24"/>
      <c r="C22" s="24"/>
      <c r="E22" s="5"/>
      <c r="F22" s="10"/>
      <c r="G22" s="9" t="s">
        <v>12</v>
      </c>
      <c r="H22" s="9" t="s">
        <v>13</v>
      </c>
      <c r="I22" s="13"/>
      <c r="O22" s="4">
        <v>44913</v>
      </c>
      <c r="P22" s="24"/>
      <c r="Q22" s="25"/>
      <c r="R22" s="22" t="e">
        <f t="shared" si="0"/>
        <v>#DIV/0!</v>
      </c>
      <c r="S22" s="25"/>
      <c r="V22" s="10"/>
      <c r="W22" s="9" t="s">
        <v>12</v>
      </c>
      <c r="X22" s="9" t="s">
        <v>13</v>
      </c>
      <c r="AD22" s="5"/>
      <c r="AE22" s="27"/>
      <c r="AF22" s="27" t="s">
        <v>72</v>
      </c>
      <c r="AG22" s="32">
        <v>198000000</v>
      </c>
      <c r="AH22" s="32">
        <v>198000000</v>
      </c>
      <c r="AI22" s="32">
        <v>198000000</v>
      </c>
      <c r="AJ22" s="6"/>
    </row>
    <row r="23" spans="1:36" x14ac:dyDescent="0.55000000000000004">
      <c r="A23" s="23"/>
      <c r="B23" s="24"/>
      <c r="C23" s="24"/>
      <c r="E23" s="5"/>
      <c r="F23" s="9" t="s">
        <v>11</v>
      </c>
      <c r="G23" s="11"/>
      <c r="H23" s="11"/>
      <c r="I23" s="6"/>
      <c r="O23" s="4">
        <v>44914</v>
      </c>
      <c r="P23" s="24"/>
      <c r="Q23" s="25"/>
      <c r="R23" s="22" t="e">
        <f t="shared" si="0"/>
        <v>#DIV/0!</v>
      </c>
      <c r="S23" s="25"/>
      <c r="V23" s="9" t="s">
        <v>11</v>
      </c>
      <c r="W23" s="11"/>
      <c r="X23" s="11"/>
      <c r="AD23" s="5"/>
      <c r="AE23" s="27"/>
      <c r="AF23" s="27" t="s">
        <v>73</v>
      </c>
      <c r="AG23" s="15" t="e">
        <f>AG21-AG22</f>
        <v>#VALUE!</v>
      </c>
      <c r="AH23" s="15" t="e">
        <f t="shared" ref="AH23:AI23" si="14">AH21-AH22</f>
        <v>#VALUE!</v>
      </c>
      <c r="AI23" s="15" t="e">
        <f t="shared" si="14"/>
        <v>#VALUE!</v>
      </c>
      <c r="AJ23" s="6"/>
    </row>
    <row r="24" spans="1:36" x14ac:dyDescent="0.55000000000000004">
      <c r="A24" s="23"/>
      <c r="B24" s="24"/>
      <c r="C24" s="24"/>
      <c r="F24" s="8"/>
      <c r="G24" s="8"/>
      <c r="H24" s="8"/>
      <c r="O24" s="4">
        <v>44915</v>
      </c>
      <c r="P24" s="24"/>
      <c r="Q24" s="25"/>
      <c r="R24" s="22" t="e">
        <f t="shared" si="0"/>
        <v>#DIV/0!</v>
      </c>
      <c r="S24" s="25"/>
      <c r="AD24" s="5"/>
      <c r="AE24" s="27"/>
      <c r="AF24" s="27" t="s">
        <v>74</v>
      </c>
      <c r="AG24" s="36" t="e">
        <f>AG21/AG22</f>
        <v>#VALUE!</v>
      </c>
      <c r="AH24" s="36" t="e">
        <f t="shared" ref="AH24:AI24" si="15">AH21/AH22</f>
        <v>#VALUE!</v>
      </c>
      <c r="AI24" s="36" t="e">
        <f t="shared" si="15"/>
        <v>#VALUE!</v>
      </c>
      <c r="AJ24" s="6"/>
    </row>
    <row r="25" spans="1:36" x14ac:dyDescent="0.55000000000000004">
      <c r="A25" s="23"/>
      <c r="B25" s="24"/>
      <c r="C25" s="24"/>
      <c r="E25" s="2" t="s">
        <v>15</v>
      </c>
      <c r="O25" s="4">
        <v>44916</v>
      </c>
      <c r="P25" s="24"/>
      <c r="Q25" s="25"/>
      <c r="R25" s="22" t="e">
        <f t="shared" si="0"/>
        <v>#DIV/0!</v>
      </c>
      <c r="S25" s="25"/>
      <c r="U25" s="2" t="s">
        <v>33</v>
      </c>
      <c r="AD25" s="5"/>
      <c r="AE25" s="27" t="s">
        <v>75</v>
      </c>
      <c r="AF25" s="27" t="s">
        <v>76</v>
      </c>
      <c r="AG25" s="37">
        <v>0.3</v>
      </c>
      <c r="AH25" s="37">
        <v>0.3</v>
      </c>
      <c r="AI25" s="37">
        <v>0.3</v>
      </c>
      <c r="AJ25" s="6"/>
    </row>
    <row r="26" spans="1:36" x14ac:dyDescent="0.55000000000000004">
      <c r="A26" s="23"/>
      <c r="B26" s="24"/>
      <c r="C26" s="24"/>
      <c r="E26" s="7"/>
      <c r="F26" s="7"/>
      <c r="G26" s="7"/>
      <c r="H26" s="7"/>
      <c r="I26" s="7"/>
      <c r="J26" s="7"/>
      <c r="K26" s="7"/>
      <c r="L26" s="7"/>
      <c r="M26" s="7"/>
      <c r="O26" s="4">
        <v>44917</v>
      </c>
      <c r="P26" s="24"/>
      <c r="Q26" s="25"/>
      <c r="R26" s="22" t="e">
        <f t="shared" si="0"/>
        <v>#DIV/0!</v>
      </c>
      <c r="S26" s="25"/>
      <c r="AD26" s="5"/>
      <c r="AE26" s="27"/>
      <c r="AF26" s="27" t="s">
        <v>77</v>
      </c>
      <c r="AG26" s="28" t="e">
        <f>(AG13+AG17)*AG25</f>
        <v>#VALUE!</v>
      </c>
      <c r="AH26" s="28" t="e">
        <f t="shared" ref="AH26:AI26" si="16">(AH13+AH17)*AH25</f>
        <v>#VALUE!</v>
      </c>
      <c r="AI26" s="28" t="e">
        <f t="shared" si="16"/>
        <v>#VALUE!</v>
      </c>
      <c r="AJ26" s="6"/>
    </row>
    <row r="27" spans="1:36" x14ac:dyDescent="0.55000000000000004">
      <c r="A27" s="23"/>
      <c r="B27" s="24"/>
      <c r="C27" s="24"/>
      <c r="D27" s="5"/>
      <c r="E27" s="14" t="s">
        <v>16</v>
      </c>
      <c r="F27" s="14" t="s">
        <v>17</v>
      </c>
      <c r="G27" s="14" t="s">
        <v>18</v>
      </c>
      <c r="H27" s="14" t="s">
        <v>20</v>
      </c>
      <c r="I27" s="14" t="s">
        <v>19</v>
      </c>
      <c r="J27" s="14" t="s">
        <v>21</v>
      </c>
      <c r="K27" s="14" t="s">
        <v>22</v>
      </c>
      <c r="L27" s="14" t="s">
        <v>23</v>
      </c>
      <c r="M27" s="14" t="s">
        <v>24</v>
      </c>
      <c r="N27" s="6"/>
      <c r="O27" s="4">
        <v>44918</v>
      </c>
      <c r="P27" s="24"/>
      <c r="Q27" s="25"/>
      <c r="R27" s="22" t="e">
        <f t="shared" si="0"/>
        <v>#DIV/0!</v>
      </c>
      <c r="S27" s="25"/>
      <c r="U27" s="26" t="s">
        <v>16</v>
      </c>
      <c r="V27" s="26" t="s">
        <v>35</v>
      </c>
      <c r="W27" s="26" t="s">
        <v>18</v>
      </c>
      <c r="X27" s="26" t="s">
        <v>37</v>
      </c>
      <c r="Y27" s="26" t="s">
        <v>38</v>
      </c>
      <c r="Z27" s="26" t="s">
        <v>39</v>
      </c>
      <c r="AA27" s="26" t="s">
        <v>40</v>
      </c>
      <c r="AB27" s="26" t="s">
        <v>23</v>
      </c>
      <c r="AC27" s="26" t="s">
        <v>42</v>
      </c>
      <c r="AD27" s="5"/>
      <c r="AE27" s="27"/>
      <c r="AF27" s="27" t="s">
        <v>78</v>
      </c>
      <c r="AG27" s="32">
        <v>30000</v>
      </c>
      <c r="AH27" s="32">
        <v>30000</v>
      </c>
      <c r="AI27" s="32">
        <v>30000</v>
      </c>
      <c r="AJ27" s="6"/>
    </row>
    <row r="28" spans="1:36" x14ac:dyDescent="0.55000000000000004">
      <c r="A28" s="23"/>
      <c r="B28" s="24"/>
      <c r="C28" s="24"/>
      <c r="D28" s="5"/>
      <c r="E28" s="15">
        <f>G28*30</f>
        <v>0</v>
      </c>
      <c r="F28" s="16" t="e">
        <f>H28*30</f>
        <v>#VALUE!</v>
      </c>
      <c r="G28" s="17"/>
      <c r="H28" s="16" t="str">
        <f>IFERROR($G$23*LN(G28)-$H$23,"")</f>
        <v/>
      </c>
      <c r="I28" s="18" t="s">
        <v>25</v>
      </c>
      <c r="J28" s="19" t="e">
        <f>H28/G28</f>
        <v>#VALUE!</v>
      </c>
      <c r="K28" s="18" t="s">
        <v>25</v>
      </c>
      <c r="L28" s="18" t="s">
        <v>25</v>
      </c>
      <c r="M28" s="18" t="s">
        <v>25</v>
      </c>
      <c r="N28" s="6"/>
      <c r="O28" s="4">
        <v>44919</v>
      </c>
      <c r="P28" s="24"/>
      <c r="Q28" s="25"/>
      <c r="R28" s="22" t="e">
        <f t="shared" si="0"/>
        <v>#DIV/0!</v>
      </c>
      <c r="S28" s="25"/>
      <c r="T28" s="5"/>
      <c r="U28" s="15">
        <f>W28*30</f>
        <v>0</v>
      </c>
      <c r="V28" s="28" t="e">
        <f>X28*30</f>
        <v>#VALUE!</v>
      </c>
      <c r="W28" s="17"/>
      <c r="X28" s="28" t="str">
        <f>IFERROR($W$23*LN(W28)-$X$23,"")</f>
        <v/>
      </c>
      <c r="Y28" s="27" t="s">
        <v>25</v>
      </c>
      <c r="Z28" s="20" t="str">
        <f>IFERROR(W28/X28,"")</f>
        <v/>
      </c>
      <c r="AA28" s="27" t="s">
        <v>25</v>
      </c>
      <c r="AB28" s="27" t="s">
        <v>25</v>
      </c>
      <c r="AC28" s="27" t="s">
        <v>25</v>
      </c>
      <c r="AD28" s="13"/>
      <c r="AE28" s="27"/>
      <c r="AF28" s="27" t="s">
        <v>79</v>
      </c>
      <c r="AG28" s="20" t="e">
        <f>AG27*AG26</f>
        <v>#VALUE!</v>
      </c>
      <c r="AH28" s="20" t="e">
        <f t="shared" ref="AH28:AI28" si="17">AH27*AH26</f>
        <v>#VALUE!</v>
      </c>
      <c r="AI28" s="20" t="e">
        <f t="shared" si="17"/>
        <v>#VALUE!</v>
      </c>
      <c r="AJ28" s="6"/>
    </row>
    <row r="29" spans="1:36" x14ac:dyDescent="0.55000000000000004">
      <c r="A29" s="23"/>
      <c r="B29" s="24"/>
      <c r="C29" s="24"/>
      <c r="D29" s="5"/>
      <c r="E29" s="15">
        <f t="shared" ref="E29:F38" si="18">G29*30</f>
        <v>0</v>
      </c>
      <c r="F29" s="16" t="e">
        <f t="shared" si="18"/>
        <v>#VALUE!</v>
      </c>
      <c r="G29" s="17"/>
      <c r="H29" s="16" t="str">
        <f t="shared" ref="H29:H38" si="19">IFERROR($G$23*LN(G29)-$H$23,"")</f>
        <v/>
      </c>
      <c r="I29" s="16" t="str">
        <f>IFERROR(H29-H28,"")</f>
        <v/>
      </c>
      <c r="J29" s="19" t="e">
        <f t="shared" ref="J29:J38" si="20">H29/G29</f>
        <v>#VALUE!</v>
      </c>
      <c r="K29" s="19" t="str">
        <f>IFERROR((H29-H28)/(G29-G28),"")</f>
        <v/>
      </c>
      <c r="L29" s="15">
        <f>E29-E28</f>
        <v>0</v>
      </c>
      <c r="M29" s="20" t="e">
        <f>I29*30</f>
        <v>#VALUE!</v>
      </c>
      <c r="N29" s="6"/>
      <c r="O29" s="4">
        <v>44920</v>
      </c>
      <c r="P29" s="24"/>
      <c r="Q29" s="25"/>
      <c r="R29" s="22" t="e">
        <f t="shared" si="0"/>
        <v>#DIV/0!</v>
      </c>
      <c r="S29" s="25"/>
      <c r="T29" s="5"/>
      <c r="U29" s="15">
        <f t="shared" ref="U29:V38" si="21">W29*30</f>
        <v>0</v>
      </c>
      <c r="V29" s="28" t="e">
        <f t="shared" si="21"/>
        <v>#VALUE!</v>
      </c>
      <c r="W29" s="17"/>
      <c r="X29" s="28" t="str">
        <f>IFERROR($W$23*LN(W29)-$X$23,"")</f>
        <v/>
      </c>
      <c r="Y29" s="28" t="str">
        <f>IFERROR(X29-X28,"")</f>
        <v/>
      </c>
      <c r="Z29" s="20" t="str">
        <f t="shared" ref="Z29:Z38" si="22">IFERROR(W29/X29,"")</f>
        <v/>
      </c>
      <c r="AA29" s="20" t="str">
        <f>IFERROR((W29-W28)/(X29-X28),"")</f>
        <v/>
      </c>
      <c r="AB29" s="15">
        <f>U29-U28</f>
        <v>0</v>
      </c>
      <c r="AC29" s="28" t="e">
        <f>V29-V28</f>
        <v>#VALUE!</v>
      </c>
      <c r="AD29" s="13"/>
      <c r="AE29" s="27"/>
      <c r="AF29" s="27" t="s">
        <v>80</v>
      </c>
      <c r="AG29" s="15" t="e">
        <f>AG19+AG28</f>
        <v>#VALUE!</v>
      </c>
      <c r="AH29" s="15" t="e">
        <f t="shared" ref="AH29:AI29" si="23">AH19+AH28</f>
        <v>#VALUE!</v>
      </c>
      <c r="AI29" s="15" t="e">
        <f t="shared" si="23"/>
        <v>#VALUE!</v>
      </c>
      <c r="AJ29" s="6"/>
    </row>
    <row r="30" spans="1:36" x14ac:dyDescent="0.55000000000000004">
      <c r="A30" s="23"/>
      <c r="B30" s="24"/>
      <c r="C30" s="24"/>
      <c r="D30" s="5"/>
      <c r="E30" s="15">
        <f t="shared" si="18"/>
        <v>0</v>
      </c>
      <c r="F30" s="16" t="e">
        <f t="shared" si="18"/>
        <v>#VALUE!</v>
      </c>
      <c r="G30" s="17"/>
      <c r="H30" s="16" t="str">
        <f t="shared" si="19"/>
        <v/>
      </c>
      <c r="I30" s="16" t="str">
        <f>IFERROR(H30-H29,"")</f>
        <v/>
      </c>
      <c r="J30" s="19" t="e">
        <f t="shared" si="20"/>
        <v>#VALUE!</v>
      </c>
      <c r="K30" s="19" t="str">
        <f t="shared" ref="K30:K38" si="24">IFERROR((H30-H29)/(G30-G29),"")</f>
        <v/>
      </c>
      <c r="L30" s="15">
        <f t="shared" ref="L30:L38" si="25">E30-E29</f>
        <v>0</v>
      </c>
      <c r="M30" s="20" t="e">
        <f t="shared" ref="M30:M38" si="26">I30*30</f>
        <v>#VALUE!</v>
      </c>
      <c r="N30" s="6"/>
      <c r="O30" s="4">
        <v>44921</v>
      </c>
      <c r="P30" s="24"/>
      <c r="Q30" s="25"/>
      <c r="R30" s="22" t="e">
        <f t="shared" si="0"/>
        <v>#DIV/0!</v>
      </c>
      <c r="S30" s="25"/>
      <c r="T30" s="5"/>
      <c r="U30" s="15">
        <f t="shared" si="21"/>
        <v>0</v>
      </c>
      <c r="V30" s="28" t="e">
        <f t="shared" si="21"/>
        <v>#VALUE!</v>
      </c>
      <c r="W30" s="17"/>
      <c r="X30" s="28" t="str">
        <f>IFERROR($W$23*LN(W30)-$X$23,"")</f>
        <v/>
      </c>
      <c r="Y30" s="28" t="str">
        <f t="shared" ref="Y30:Y37" si="27">IFERROR(X30-X29,"")</f>
        <v/>
      </c>
      <c r="Z30" s="20" t="str">
        <f t="shared" si="22"/>
        <v/>
      </c>
      <c r="AA30" s="20" t="str">
        <f t="shared" ref="AA30:AA38" si="28">IFERROR((W30-W29)/(X30-X29),"")</f>
        <v/>
      </c>
      <c r="AB30" s="15">
        <f t="shared" ref="AB30:AC38" si="29">U30-U29</f>
        <v>0</v>
      </c>
      <c r="AC30" s="28" t="e">
        <f t="shared" si="29"/>
        <v>#VALUE!</v>
      </c>
      <c r="AD30" s="13"/>
      <c r="AE30" s="27"/>
      <c r="AF30" s="27" t="s">
        <v>81</v>
      </c>
      <c r="AG30" s="15" t="e">
        <f>AG8+AG29</f>
        <v>#VALUE!</v>
      </c>
      <c r="AH30" s="15" t="e">
        <f t="shared" ref="AH30:AI30" si="30">AH8+AH29</f>
        <v>#VALUE!</v>
      </c>
      <c r="AI30" s="15" t="e">
        <f t="shared" si="30"/>
        <v>#VALUE!</v>
      </c>
      <c r="AJ30" s="6"/>
    </row>
    <row r="31" spans="1:36" x14ac:dyDescent="0.55000000000000004">
      <c r="A31" s="23"/>
      <c r="B31" s="24"/>
      <c r="C31" s="24"/>
      <c r="D31" s="5"/>
      <c r="E31" s="15">
        <f t="shared" si="18"/>
        <v>0</v>
      </c>
      <c r="F31" s="16" t="e">
        <f t="shared" si="18"/>
        <v>#VALUE!</v>
      </c>
      <c r="G31" s="17"/>
      <c r="H31" s="16" t="str">
        <f t="shared" si="19"/>
        <v/>
      </c>
      <c r="I31" s="16" t="str">
        <f>IFERROR(H31-H30,"")</f>
        <v/>
      </c>
      <c r="J31" s="19" t="e">
        <f t="shared" si="20"/>
        <v>#VALUE!</v>
      </c>
      <c r="K31" s="19" t="str">
        <f t="shared" si="24"/>
        <v/>
      </c>
      <c r="L31" s="15">
        <f t="shared" si="25"/>
        <v>0</v>
      </c>
      <c r="M31" s="20" t="e">
        <f t="shared" si="26"/>
        <v>#VALUE!</v>
      </c>
      <c r="N31" s="6"/>
      <c r="O31" s="4">
        <v>44922</v>
      </c>
      <c r="P31" s="24"/>
      <c r="Q31" s="25"/>
      <c r="R31" s="22" t="e">
        <f t="shared" si="0"/>
        <v>#DIV/0!</v>
      </c>
      <c r="S31" s="25"/>
      <c r="T31" s="5"/>
      <c r="U31" s="15">
        <f t="shared" si="21"/>
        <v>0</v>
      </c>
      <c r="V31" s="28" t="e">
        <f t="shared" si="21"/>
        <v>#VALUE!</v>
      </c>
      <c r="W31" s="17"/>
      <c r="X31" s="28" t="str">
        <f t="shared" ref="X31:X38" si="31">IFERROR($W$23*LN(W31)-$X$23,"")</f>
        <v/>
      </c>
      <c r="Y31" s="28" t="str">
        <f t="shared" si="27"/>
        <v/>
      </c>
      <c r="Z31" s="20" t="str">
        <f t="shared" si="22"/>
        <v/>
      </c>
      <c r="AA31" s="20" t="str">
        <f t="shared" si="28"/>
        <v/>
      </c>
      <c r="AB31" s="15">
        <f t="shared" si="29"/>
        <v>0</v>
      </c>
      <c r="AC31" s="28" t="e">
        <f t="shared" si="29"/>
        <v>#VALUE!</v>
      </c>
      <c r="AD31" s="13"/>
      <c r="AE31" s="27"/>
      <c r="AF31" s="27" t="s">
        <v>82</v>
      </c>
      <c r="AG31" s="19" t="e">
        <f>(AG29+AG8)/(AG6+AG14)</f>
        <v>#VALUE!</v>
      </c>
      <c r="AH31" s="19" t="e">
        <f t="shared" ref="AH31:AI31" si="32">(AH29+AH8)/(AH6+AH14)</f>
        <v>#VALUE!</v>
      </c>
      <c r="AI31" s="19" t="e">
        <f t="shared" si="32"/>
        <v>#VALUE!</v>
      </c>
      <c r="AJ31" s="6"/>
    </row>
    <row r="32" spans="1:36" x14ac:dyDescent="0.55000000000000004">
      <c r="A32" s="23"/>
      <c r="B32" s="24"/>
      <c r="C32" s="24"/>
      <c r="D32" s="5"/>
      <c r="E32" s="15">
        <f t="shared" si="18"/>
        <v>0</v>
      </c>
      <c r="F32" s="16" t="e">
        <f t="shared" si="18"/>
        <v>#VALUE!</v>
      </c>
      <c r="G32" s="17"/>
      <c r="H32" s="16" t="str">
        <f t="shared" si="19"/>
        <v/>
      </c>
      <c r="I32" s="16" t="str">
        <f t="shared" ref="I32:I38" si="33">IFERROR(H32-H31,"")</f>
        <v/>
      </c>
      <c r="J32" s="19" t="e">
        <f t="shared" si="20"/>
        <v>#VALUE!</v>
      </c>
      <c r="K32" s="19" t="str">
        <f t="shared" si="24"/>
        <v/>
      </c>
      <c r="L32" s="15">
        <f t="shared" si="25"/>
        <v>0</v>
      </c>
      <c r="M32" s="20" t="e">
        <f t="shared" si="26"/>
        <v>#VALUE!</v>
      </c>
      <c r="N32" s="6"/>
      <c r="O32" s="4">
        <v>44923</v>
      </c>
      <c r="P32" s="24"/>
      <c r="Q32" s="25"/>
      <c r="R32" s="22" t="e">
        <f t="shared" si="0"/>
        <v>#DIV/0!</v>
      </c>
      <c r="S32" s="25"/>
      <c r="T32" s="5"/>
      <c r="U32" s="15">
        <f t="shared" si="21"/>
        <v>0</v>
      </c>
      <c r="V32" s="28" t="e">
        <f t="shared" si="21"/>
        <v>#VALUE!</v>
      </c>
      <c r="W32" s="17"/>
      <c r="X32" s="28" t="str">
        <f t="shared" si="31"/>
        <v/>
      </c>
      <c r="Y32" s="28" t="str">
        <f t="shared" si="27"/>
        <v/>
      </c>
      <c r="Z32" s="20" t="str">
        <f t="shared" si="22"/>
        <v/>
      </c>
      <c r="AA32" s="20" t="str">
        <f t="shared" si="28"/>
        <v/>
      </c>
      <c r="AB32" s="15">
        <f t="shared" si="29"/>
        <v>0</v>
      </c>
      <c r="AC32" s="28" t="e">
        <f t="shared" si="29"/>
        <v>#VALUE!</v>
      </c>
      <c r="AD32" s="6"/>
      <c r="AE32" s="8"/>
      <c r="AF32" s="8"/>
      <c r="AG32" s="8"/>
      <c r="AH32" s="8"/>
      <c r="AI32" s="8"/>
    </row>
    <row r="33" spans="1:30" x14ac:dyDescent="0.55000000000000004">
      <c r="A33" s="23"/>
      <c r="B33" s="24"/>
      <c r="C33" s="24"/>
      <c r="D33" s="5"/>
      <c r="E33" s="15">
        <f t="shared" si="18"/>
        <v>0</v>
      </c>
      <c r="F33" s="16" t="e">
        <f t="shared" si="18"/>
        <v>#VALUE!</v>
      </c>
      <c r="G33" s="17"/>
      <c r="H33" s="16" t="str">
        <f t="shared" si="19"/>
        <v/>
      </c>
      <c r="I33" s="16" t="str">
        <f t="shared" si="33"/>
        <v/>
      </c>
      <c r="J33" s="19" t="e">
        <f t="shared" si="20"/>
        <v>#VALUE!</v>
      </c>
      <c r="K33" s="19" t="str">
        <f t="shared" si="24"/>
        <v/>
      </c>
      <c r="L33" s="15">
        <f t="shared" si="25"/>
        <v>0</v>
      </c>
      <c r="M33" s="20" t="e">
        <f t="shared" si="26"/>
        <v>#VALUE!</v>
      </c>
      <c r="N33" s="6"/>
      <c r="O33" s="4">
        <v>44924</v>
      </c>
      <c r="P33" s="24"/>
      <c r="Q33" s="25"/>
      <c r="R33" s="22" t="e">
        <f t="shared" si="0"/>
        <v>#DIV/0!</v>
      </c>
      <c r="S33" s="25"/>
      <c r="T33" s="5"/>
      <c r="U33" s="15">
        <f t="shared" si="21"/>
        <v>0</v>
      </c>
      <c r="V33" s="28" t="e">
        <f t="shared" si="21"/>
        <v>#VALUE!</v>
      </c>
      <c r="W33" s="17"/>
      <c r="X33" s="28" t="str">
        <f t="shared" si="31"/>
        <v/>
      </c>
      <c r="Y33" s="28" t="str">
        <f t="shared" si="27"/>
        <v/>
      </c>
      <c r="Z33" s="20" t="str">
        <f t="shared" si="22"/>
        <v/>
      </c>
      <c r="AA33" s="20" t="str">
        <f t="shared" si="28"/>
        <v/>
      </c>
      <c r="AB33" s="15">
        <f t="shared" si="29"/>
        <v>0</v>
      </c>
      <c r="AC33" s="28" t="e">
        <f t="shared" si="29"/>
        <v>#VALUE!</v>
      </c>
      <c r="AD33" s="6"/>
    </row>
    <row r="34" spans="1:30" x14ac:dyDescent="0.55000000000000004">
      <c r="A34" s="23"/>
      <c r="B34" s="24"/>
      <c r="C34" s="24"/>
      <c r="D34" s="5"/>
      <c r="E34" s="15">
        <f t="shared" si="18"/>
        <v>0</v>
      </c>
      <c r="F34" s="16" t="e">
        <f t="shared" si="18"/>
        <v>#VALUE!</v>
      </c>
      <c r="G34" s="17"/>
      <c r="H34" s="16" t="str">
        <f t="shared" si="19"/>
        <v/>
      </c>
      <c r="I34" s="16" t="str">
        <f t="shared" si="33"/>
        <v/>
      </c>
      <c r="J34" s="19" t="e">
        <f t="shared" si="20"/>
        <v>#VALUE!</v>
      </c>
      <c r="K34" s="19" t="str">
        <f t="shared" si="24"/>
        <v/>
      </c>
      <c r="L34" s="15">
        <f t="shared" si="25"/>
        <v>0</v>
      </c>
      <c r="M34" s="20" t="e">
        <f t="shared" si="26"/>
        <v>#VALUE!</v>
      </c>
      <c r="N34" s="6"/>
      <c r="O34" s="4">
        <v>44925</v>
      </c>
      <c r="P34" s="24"/>
      <c r="Q34" s="25"/>
      <c r="R34" s="22" t="e">
        <f t="shared" si="0"/>
        <v>#DIV/0!</v>
      </c>
      <c r="S34" s="25"/>
      <c r="T34" s="5"/>
      <c r="U34" s="15">
        <f t="shared" si="21"/>
        <v>0</v>
      </c>
      <c r="V34" s="28" t="e">
        <f t="shared" si="21"/>
        <v>#VALUE!</v>
      </c>
      <c r="W34" s="17"/>
      <c r="X34" s="28" t="str">
        <f t="shared" si="31"/>
        <v/>
      </c>
      <c r="Y34" s="28" t="str">
        <f t="shared" si="27"/>
        <v/>
      </c>
      <c r="Z34" s="20" t="str">
        <f t="shared" si="22"/>
        <v/>
      </c>
      <c r="AA34" s="20" t="str">
        <f t="shared" si="28"/>
        <v/>
      </c>
      <c r="AB34" s="15">
        <f t="shared" si="29"/>
        <v>0</v>
      </c>
      <c r="AC34" s="28" t="e">
        <f t="shared" si="29"/>
        <v>#VALUE!</v>
      </c>
      <c r="AD34" s="6"/>
    </row>
    <row r="35" spans="1:30" x14ac:dyDescent="0.55000000000000004">
      <c r="A35" s="23"/>
      <c r="B35" s="24"/>
      <c r="C35" s="24"/>
      <c r="D35" s="5"/>
      <c r="E35" s="15">
        <f t="shared" si="18"/>
        <v>0</v>
      </c>
      <c r="F35" s="16" t="e">
        <f t="shared" si="18"/>
        <v>#VALUE!</v>
      </c>
      <c r="G35" s="17"/>
      <c r="H35" s="16" t="str">
        <f t="shared" si="19"/>
        <v/>
      </c>
      <c r="I35" s="16" t="str">
        <f t="shared" si="33"/>
        <v/>
      </c>
      <c r="J35" s="19" t="e">
        <f t="shared" si="20"/>
        <v>#VALUE!</v>
      </c>
      <c r="K35" s="19" t="str">
        <f t="shared" si="24"/>
        <v/>
      </c>
      <c r="L35" s="15">
        <f t="shared" si="25"/>
        <v>0</v>
      </c>
      <c r="M35" s="20" t="e">
        <f t="shared" si="26"/>
        <v>#VALUE!</v>
      </c>
      <c r="N35" s="6"/>
      <c r="O35" s="4">
        <v>44926</v>
      </c>
      <c r="P35" s="24"/>
      <c r="Q35" s="25"/>
      <c r="R35" s="22" t="e">
        <f t="shared" si="0"/>
        <v>#DIV/0!</v>
      </c>
      <c r="S35" s="25"/>
      <c r="T35" s="5"/>
      <c r="U35" s="15">
        <f t="shared" si="21"/>
        <v>0</v>
      </c>
      <c r="V35" s="28" t="e">
        <f t="shared" si="21"/>
        <v>#VALUE!</v>
      </c>
      <c r="W35" s="17"/>
      <c r="X35" s="28" t="str">
        <f t="shared" si="31"/>
        <v/>
      </c>
      <c r="Y35" s="28" t="str">
        <f t="shared" si="27"/>
        <v/>
      </c>
      <c r="Z35" s="20" t="str">
        <f t="shared" si="22"/>
        <v/>
      </c>
      <c r="AA35" s="20" t="str">
        <f t="shared" si="28"/>
        <v/>
      </c>
      <c r="AB35" s="15">
        <f t="shared" si="29"/>
        <v>0</v>
      </c>
      <c r="AC35" s="28" t="e">
        <f t="shared" si="29"/>
        <v>#VALUE!</v>
      </c>
      <c r="AD35" s="6"/>
    </row>
    <row r="36" spans="1:30" x14ac:dyDescent="0.55000000000000004">
      <c r="A36" s="23"/>
      <c r="B36" s="24"/>
      <c r="C36" s="24"/>
      <c r="D36" s="5"/>
      <c r="E36" s="15">
        <f t="shared" si="18"/>
        <v>0</v>
      </c>
      <c r="F36" s="16" t="e">
        <f t="shared" si="18"/>
        <v>#VALUE!</v>
      </c>
      <c r="G36" s="17"/>
      <c r="H36" s="16" t="str">
        <f t="shared" si="19"/>
        <v/>
      </c>
      <c r="I36" s="16" t="str">
        <f t="shared" si="33"/>
        <v/>
      </c>
      <c r="J36" s="19" t="e">
        <f t="shared" si="20"/>
        <v>#VALUE!</v>
      </c>
      <c r="K36" s="19" t="str">
        <f t="shared" si="24"/>
        <v/>
      </c>
      <c r="L36" s="15">
        <f t="shared" si="25"/>
        <v>0</v>
      </c>
      <c r="M36" s="20" t="e">
        <f t="shared" si="26"/>
        <v>#VALUE!</v>
      </c>
      <c r="N36" s="6"/>
      <c r="O36" s="4">
        <v>44927</v>
      </c>
      <c r="P36" s="24"/>
      <c r="Q36" s="25"/>
      <c r="R36" s="22" t="e">
        <f t="shared" si="0"/>
        <v>#DIV/0!</v>
      </c>
      <c r="S36" s="25"/>
      <c r="T36" s="5"/>
      <c r="U36" s="15">
        <f t="shared" si="21"/>
        <v>0</v>
      </c>
      <c r="V36" s="28" t="e">
        <f t="shared" si="21"/>
        <v>#VALUE!</v>
      </c>
      <c r="W36" s="17"/>
      <c r="X36" s="28" t="str">
        <f t="shared" si="31"/>
        <v/>
      </c>
      <c r="Y36" s="28" t="str">
        <f t="shared" si="27"/>
        <v/>
      </c>
      <c r="Z36" s="20" t="str">
        <f t="shared" si="22"/>
        <v/>
      </c>
      <c r="AA36" s="20" t="str">
        <f t="shared" si="28"/>
        <v/>
      </c>
      <c r="AB36" s="15">
        <f t="shared" si="29"/>
        <v>0</v>
      </c>
      <c r="AC36" s="28" t="e">
        <f t="shared" si="29"/>
        <v>#VALUE!</v>
      </c>
      <c r="AD36" s="6"/>
    </row>
    <row r="37" spans="1:30" x14ac:dyDescent="0.55000000000000004">
      <c r="A37" s="23"/>
      <c r="B37" s="24"/>
      <c r="C37" s="24"/>
      <c r="D37" s="5"/>
      <c r="E37" s="15">
        <f t="shared" si="18"/>
        <v>0</v>
      </c>
      <c r="F37" s="16" t="e">
        <f t="shared" si="18"/>
        <v>#VALUE!</v>
      </c>
      <c r="G37" s="17"/>
      <c r="H37" s="16" t="str">
        <f t="shared" si="19"/>
        <v/>
      </c>
      <c r="I37" s="16" t="str">
        <f t="shared" si="33"/>
        <v/>
      </c>
      <c r="J37" s="19" t="e">
        <f t="shared" si="20"/>
        <v>#VALUE!</v>
      </c>
      <c r="K37" s="19" t="str">
        <f t="shared" si="24"/>
        <v/>
      </c>
      <c r="L37" s="15">
        <f t="shared" si="25"/>
        <v>0</v>
      </c>
      <c r="M37" s="20" t="e">
        <f t="shared" si="26"/>
        <v>#VALUE!</v>
      </c>
      <c r="N37" s="6"/>
      <c r="O37" s="4">
        <v>44928</v>
      </c>
      <c r="P37" s="24"/>
      <c r="Q37" s="25"/>
      <c r="R37" s="22" t="e">
        <f t="shared" si="0"/>
        <v>#DIV/0!</v>
      </c>
      <c r="S37" s="25"/>
      <c r="T37" s="5"/>
      <c r="U37" s="15">
        <f t="shared" si="21"/>
        <v>0</v>
      </c>
      <c r="V37" s="28" t="e">
        <f t="shared" si="21"/>
        <v>#VALUE!</v>
      </c>
      <c r="W37" s="17"/>
      <c r="X37" s="28" t="str">
        <f t="shared" si="31"/>
        <v/>
      </c>
      <c r="Y37" s="28" t="str">
        <f t="shared" si="27"/>
        <v/>
      </c>
      <c r="Z37" s="20" t="str">
        <f t="shared" si="22"/>
        <v/>
      </c>
      <c r="AA37" s="20" t="str">
        <f t="shared" si="28"/>
        <v/>
      </c>
      <c r="AB37" s="15">
        <f t="shared" si="29"/>
        <v>0</v>
      </c>
      <c r="AC37" s="28" t="e">
        <f t="shared" si="29"/>
        <v>#VALUE!</v>
      </c>
      <c r="AD37" s="6"/>
    </row>
    <row r="38" spans="1:30" x14ac:dyDescent="0.55000000000000004">
      <c r="A38" s="23"/>
      <c r="B38" s="24"/>
      <c r="C38" s="24"/>
      <c r="D38" s="5"/>
      <c r="E38" s="15">
        <f t="shared" si="18"/>
        <v>0</v>
      </c>
      <c r="F38" s="16" t="e">
        <f t="shared" si="18"/>
        <v>#VALUE!</v>
      </c>
      <c r="G38" s="17"/>
      <c r="H38" s="16" t="str">
        <f t="shared" si="19"/>
        <v/>
      </c>
      <c r="I38" s="16" t="str">
        <f t="shared" si="33"/>
        <v/>
      </c>
      <c r="J38" s="19" t="e">
        <f t="shared" si="20"/>
        <v>#VALUE!</v>
      </c>
      <c r="K38" s="19" t="str">
        <f t="shared" si="24"/>
        <v/>
      </c>
      <c r="L38" s="15">
        <f t="shared" si="25"/>
        <v>0</v>
      </c>
      <c r="M38" s="20" t="e">
        <f t="shared" si="26"/>
        <v>#VALUE!</v>
      </c>
      <c r="N38" s="6"/>
      <c r="O38" s="4">
        <v>44929</v>
      </c>
      <c r="P38" s="24"/>
      <c r="Q38" s="25"/>
      <c r="R38" s="22" t="e">
        <f t="shared" si="0"/>
        <v>#DIV/0!</v>
      </c>
      <c r="S38" s="25"/>
      <c r="T38" s="5"/>
      <c r="U38" s="15">
        <f>W38*30</f>
        <v>0</v>
      </c>
      <c r="V38" s="28" t="e">
        <f t="shared" si="21"/>
        <v>#VALUE!</v>
      </c>
      <c r="W38" s="17"/>
      <c r="X38" s="28" t="str">
        <f t="shared" si="31"/>
        <v/>
      </c>
      <c r="Y38" s="28" t="str">
        <f>IFERROR(X38-X37,"")</f>
        <v/>
      </c>
      <c r="Z38" s="20" t="str">
        <f t="shared" si="22"/>
        <v/>
      </c>
      <c r="AA38" s="20" t="str">
        <f t="shared" si="28"/>
        <v/>
      </c>
      <c r="AB38" s="15">
        <f t="shared" si="29"/>
        <v>0</v>
      </c>
      <c r="AC38" s="28" t="e">
        <f t="shared" si="29"/>
        <v>#VALUE!</v>
      </c>
      <c r="AD38" s="6"/>
    </row>
    <row r="39" spans="1:30" x14ac:dyDescent="0.55000000000000004">
      <c r="A39" s="23"/>
      <c r="B39" s="24"/>
      <c r="C39" s="24"/>
      <c r="E39" s="8"/>
      <c r="F39" s="8"/>
      <c r="G39" s="8"/>
      <c r="H39" s="8"/>
      <c r="I39" s="8"/>
      <c r="J39" s="8"/>
      <c r="K39" s="8"/>
      <c r="L39" s="8"/>
      <c r="M39" s="8"/>
      <c r="O39" s="4">
        <v>44930</v>
      </c>
      <c r="P39" s="24"/>
      <c r="Q39" s="25"/>
      <c r="R39" s="22" t="e">
        <f t="shared" si="0"/>
        <v>#DIV/0!</v>
      </c>
      <c r="S39" s="25"/>
      <c r="U39" s="8"/>
      <c r="V39" s="8"/>
      <c r="W39" s="8"/>
      <c r="X39" s="8"/>
      <c r="Y39" s="8"/>
      <c r="Z39" s="8"/>
      <c r="AA39" s="8"/>
      <c r="AB39" s="8"/>
      <c r="AC39" s="8"/>
    </row>
    <row r="40" spans="1:30" x14ac:dyDescent="0.55000000000000004">
      <c r="A40" s="23"/>
      <c r="B40" s="24"/>
      <c r="C40" s="24"/>
      <c r="O40" s="4">
        <v>44931</v>
      </c>
      <c r="P40" s="24"/>
      <c r="Q40" s="25"/>
      <c r="R40" s="22" t="e">
        <f t="shared" si="0"/>
        <v>#DIV/0!</v>
      </c>
      <c r="S40" s="25"/>
      <c r="U40" s="2" t="s">
        <v>44</v>
      </c>
    </row>
    <row r="41" spans="1:30" x14ac:dyDescent="0.55000000000000004">
      <c r="A41" s="23"/>
      <c r="B41" s="24"/>
      <c r="C41" s="24"/>
      <c r="O41" s="4">
        <v>44932</v>
      </c>
      <c r="P41" s="24"/>
      <c r="Q41" s="25"/>
      <c r="R41" s="22" t="e">
        <f t="shared" si="0"/>
        <v>#DIV/0!</v>
      </c>
      <c r="S41" s="25"/>
    </row>
    <row r="42" spans="1:30" x14ac:dyDescent="0.55000000000000004">
      <c r="A42" s="23"/>
      <c r="B42" s="24"/>
      <c r="C42" s="24"/>
      <c r="O42" s="4">
        <v>44933</v>
      </c>
      <c r="P42" s="24"/>
      <c r="Q42" s="25"/>
      <c r="R42" s="22" t="e">
        <f t="shared" si="0"/>
        <v>#DIV/0!</v>
      </c>
      <c r="S42" s="25"/>
    </row>
    <row r="43" spans="1:30" x14ac:dyDescent="0.55000000000000004">
      <c r="A43" s="23"/>
      <c r="B43" s="24"/>
      <c r="C43" s="24"/>
      <c r="O43" s="4">
        <v>44934</v>
      </c>
      <c r="P43" s="24"/>
      <c r="Q43" s="25"/>
      <c r="R43" s="22" t="e">
        <f t="shared" si="0"/>
        <v>#DIV/0!</v>
      </c>
      <c r="S43" s="25"/>
    </row>
    <row r="44" spans="1:30" x14ac:dyDescent="0.55000000000000004">
      <c r="A44" s="23"/>
      <c r="B44" s="24"/>
      <c r="C44" s="24"/>
      <c r="O44" s="4">
        <v>44935</v>
      </c>
      <c r="P44" s="24"/>
      <c r="Q44" s="25"/>
      <c r="R44" s="22" t="e">
        <f t="shared" si="0"/>
        <v>#DIV/0!</v>
      </c>
      <c r="S44" s="25"/>
    </row>
    <row r="45" spans="1:30" x14ac:dyDescent="0.55000000000000004">
      <c r="A45" s="23"/>
      <c r="B45" s="24"/>
      <c r="C45" s="24"/>
      <c r="O45" s="4">
        <v>44936</v>
      </c>
      <c r="P45" s="24"/>
      <c r="Q45" s="25"/>
      <c r="R45" s="22" t="e">
        <f t="shared" si="0"/>
        <v>#DIV/0!</v>
      </c>
      <c r="S45" s="25"/>
    </row>
    <row r="46" spans="1:30" x14ac:dyDescent="0.55000000000000004">
      <c r="A46" s="23"/>
      <c r="B46" s="24"/>
      <c r="C46" s="24"/>
      <c r="O46" s="4">
        <v>44937</v>
      </c>
      <c r="P46" s="24"/>
      <c r="Q46" s="25"/>
      <c r="R46" s="22" t="e">
        <f t="shared" si="0"/>
        <v>#DIV/0!</v>
      </c>
      <c r="S46" s="25"/>
    </row>
    <row r="47" spans="1:30" x14ac:dyDescent="0.55000000000000004">
      <c r="A47" s="23"/>
      <c r="B47" s="24"/>
      <c r="C47" s="24"/>
      <c r="O47" s="4">
        <v>44938</v>
      </c>
      <c r="P47" s="24"/>
      <c r="Q47" s="25"/>
      <c r="R47" s="22" t="e">
        <f t="shared" si="0"/>
        <v>#DIV/0!</v>
      </c>
      <c r="S47" s="25"/>
    </row>
    <row r="48" spans="1:30" x14ac:dyDescent="0.55000000000000004">
      <c r="A48" s="23"/>
      <c r="B48" s="24"/>
      <c r="C48" s="24"/>
      <c r="O48" s="4">
        <v>44939</v>
      </c>
      <c r="P48" s="24"/>
      <c r="Q48" s="25"/>
      <c r="R48" s="22" t="e">
        <f t="shared" si="0"/>
        <v>#DIV/0!</v>
      </c>
      <c r="S48" s="25"/>
    </row>
    <row r="49" spans="1:30" x14ac:dyDescent="0.55000000000000004">
      <c r="A49" s="23"/>
      <c r="B49" s="24"/>
      <c r="C49" s="24"/>
      <c r="O49" s="4">
        <v>44940</v>
      </c>
      <c r="P49" s="24"/>
      <c r="Q49" s="25"/>
      <c r="R49" s="22" t="e">
        <f t="shared" si="0"/>
        <v>#DIV/0!</v>
      </c>
      <c r="S49" s="25"/>
    </row>
    <row r="50" spans="1:30" x14ac:dyDescent="0.55000000000000004">
      <c r="A50" s="23"/>
      <c r="B50" s="24"/>
      <c r="C50" s="24"/>
      <c r="O50" s="4">
        <v>44941</v>
      </c>
      <c r="P50" s="24"/>
      <c r="Q50" s="25"/>
      <c r="R50" s="22" t="e">
        <f t="shared" si="0"/>
        <v>#DIV/0!</v>
      </c>
      <c r="S50" s="25"/>
    </row>
    <row r="51" spans="1:30" x14ac:dyDescent="0.55000000000000004">
      <c r="A51" s="23"/>
      <c r="B51" s="24"/>
      <c r="C51" s="24"/>
      <c r="O51" s="4">
        <v>44942</v>
      </c>
      <c r="P51" s="24"/>
      <c r="Q51" s="25"/>
      <c r="R51" s="22" t="e">
        <f t="shared" si="0"/>
        <v>#DIV/0!</v>
      </c>
      <c r="S51" s="25"/>
    </row>
    <row r="52" spans="1:30" x14ac:dyDescent="0.55000000000000004">
      <c r="A52" s="23"/>
      <c r="B52" s="24"/>
      <c r="C52" s="24"/>
      <c r="O52" s="4">
        <v>44943</v>
      </c>
      <c r="P52" s="24"/>
      <c r="Q52" s="25"/>
      <c r="R52" s="22" t="e">
        <f t="shared" si="0"/>
        <v>#DIV/0!</v>
      </c>
      <c r="S52" s="25"/>
    </row>
    <row r="53" spans="1:30" x14ac:dyDescent="0.55000000000000004">
      <c r="A53" s="23"/>
      <c r="B53" s="24"/>
      <c r="C53" s="24"/>
      <c r="O53" s="4">
        <v>44944</v>
      </c>
      <c r="P53" s="24"/>
      <c r="Q53" s="25"/>
      <c r="R53" s="22" t="e">
        <f t="shared" si="0"/>
        <v>#DIV/0!</v>
      </c>
      <c r="S53" s="25"/>
    </row>
    <row r="54" spans="1:30" x14ac:dyDescent="0.55000000000000004">
      <c r="A54" s="23"/>
      <c r="B54" s="24"/>
      <c r="C54" s="24"/>
      <c r="O54" s="4">
        <v>44945</v>
      </c>
      <c r="P54" s="24"/>
      <c r="Q54" s="25"/>
      <c r="R54" s="22" t="e">
        <f t="shared" si="0"/>
        <v>#DIV/0!</v>
      </c>
      <c r="S54" s="25"/>
    </row>
    <row r="55" spans="1:30" x14ac:dyDescent="0.55000000000000004">
      <c r="A55" s="23"/>
      <c r="B55" s="24"/>
      <c r="C55" s="24"/>
      <c r="O55" s="4">
        <v>44946</v>
      </c>
      <c r="P55" s="24"/>
      <c r="Q55" s="25"/>
      <c r="R55" s="22" t="e">
        <f t="shared" si="0"/>
        <v>#DIV/0!</v>
      </c>
      <c r="S55" s="25"/>
    </row>
    <row r="56" spans="1:30" x14ac:dyDescent="0.55000000000000004">
      <c r="A56" s="23"/>
      <c r="B56" s="24"/>
      <c r="C56" s="24"/>
      <c r="O56" s="4">
        <v>44947</v>
      </c>
      <c r="P56" s="24"/>
      <c r="Q56" s="25"/>
      <c r="R56" s="22" t="e">
        <f t="shared" si="0"/>
        <v>#DIV/0!</v>
      </c>
      <c r="S56" s="25"/>
      <c r="U56" s="2" t="s">
        <v>45</v>
      </c>
    </row>
    <row r="57" spans="1:30" x14ac:dyDescent="0.55000000000000004">
      <c r="A57" s="23"/>
      <c r="B57" s="24"/>
      <c r="C57" s="24"/>
      <c r="O57" s="4">
        <v>44948</v>
      </c>
      <c r="P57" s="24"/>
      <c r="Q57" s="25"/>
      <c r="R57" s="22" t="e">
        <f t="shared" si="0"/>
        <v>#DIV/0!</v>
      </c>
      <c r="S57" s="25"/>
    </row>
    <row r="58" spans="1:30" x14ac:dyDescent="0.55000000000000004">
      <c r="A58" s="23"/>
      <c r="B58" s="24"/>
      <c r="C58" s="24"/>
      <c r="O58" s="4">
        <v>44949</v>
      </c>
      <c r="P58" s="24"/>
      <c r="Q58" s="25"/>
      <c r="R58" s="22" t="e">
        <f t="shared" si="0"/>
        <v>#DIV/0!</v>
      </c>
      <c r="S58" s="25"/>
      <c r="V58" s="10"/>
      <c r="W58" s="9" t="s">
        <v>12</v>
      </c>
      <c r="X58" s="9" t="s">
        <v>13</v>
      </c>
    </row>
    <row r="59" spans="1:30" x14ac:dyDescent="0.55000000000000004">
      <c r="A59" s="23"/>
      <c r="B59" s="24"/>
      <c r="C59" s="24"/>
      <c r="O59" s="4">
        <v>44950</v>
      </c>
      <c r="P59" s="24"/>
      <c r="Q59" s="25"/>
      <c r="R59" s="22" t="e">
        <f t="shared" si="0"/>
        <v>#DIV/0!</v>
      </c>
      <c r="S59" s="25"/>
      <c r="V59" s="9" t="s">
        <v>11</v>
      </c>
      <c r="W59" s="11"/>
      <c r="X59" s="11"/>
    </row>
    <row r="60" spans="1:30" x14ac:dyDescent="0.55000000000000004">
      <c r="A60" s="23"/>
      <c r="B60" s="24"/>
      <c r="C60" s="24"/>
      <c r="O60" s="4">
        <v>44951</v>
      </c>
      <c r="P60" s="24"/>
      <c r="Q60" s="25"/>
      <c r="R60" s="22" t="e">
        <f t="shared" si="0"/>
        <v>#DIV/0!</v>
      </c>
      <c r="S60" s="25"/>
    </row>
    <row r="61" spans="1:30" x14ac:dyDescent="0.55000000000000004">
      <c r="A61" s="23"/>
      <c r="B61" s="24"/>
      <c r="C61" s="24"/>
      <c r="O61" s="4">
        <v>44952</v>
      </c>
      <c r="P61" s="24"/>
      <c r="Q61" s="25"/>
      <c r="R61" s="22" t="e">
        <f t="shared" si="0"/>
        <v>#DIV/0!</v>
      </c>
      <c r="S61" s="25"/>
      <c r="U61" s="2" t="s">
        <v>87</v>
      </c>
    </row>
    <row r="62" spans="1:30" x14ac:dyDescent="0.55000000000000004">
      <c r="A62" s="23"/>
      <c r="B62" s="24"/>
      <c r="C62" s="24"/>
      <c r="O62" s="4">
        <v>44953</v>
      </c>
      <c r="P62" s="24"/>
      <c r="Q62" s="25"/>
      <c r="R62" s="22" t="e">
        <f t="shared" si="0"/>
        <v>#DIV/0!</v>
      </c>
      <c r="S62" s="25"/>
      <c r="U62" s="7"/>
      <c r="V62" s="7"/>
      <c r="W62" s="7"/>
      <c r="X62" s="7"/>
      <c r="Y62" s="7"/>
      <c r="Z62" s="7"/>
      <c r="AA62" s="7"/>
      <c r="AB62" s="7"/>
      <c r="AC62" s="7"/>
    </row>
    <row r="63" spans="1:30" x14ac:dyDescent="0.55000000000000004">
      <c r="A63" s="23"/>
      <c r="B63" s="24"/>
      <c r="C63" s="24"/>
      <c r="O63" s="4">
        <v>44954</v>
      </c>
      <c r="P63" s="24"/>
      <c r="Q63" s="25"/>
      <c r="R63" s="22" t="e">
        <f t="shared" si="0"/>
        <v>#DIV/0!</v>
      </c>
      <c r="S63" s="25"/>
      <c r="T63" s="5"/>
      <c r="U63" s="14" t="s">
        <v>46</v>
      </c>
      <c r="V63" s="14" t="s">
        <v>47</v>
      </c>
      <c r="W63" s="14" t="s">
        <v>48</v>
      </c>
      <c r="X63" s="14" t="s">
        <v>52</v>
      </c>
      <c r="Y63" s="14" t="s">
        <v>54</v>
      </c>
      <c r="Z63" s="14" t="s">
        <v>49</v>
      </c>
      <c r="AA63" s="14" t="s">
        <v>50</v>
      </c>
      <c r="AB63" s="14" t="s">
        <v>51</v>
      </c>
      <c r="AC63" s="14" t="s">
        <v>53</v>
      </c>
      <c r="AD63" s="6"/>
    </row>
    <row r="64" spans="1:30" x14ac:dyDescent="0.55000000000000004">
      <c r="A64" s="23"/>
      <c r="B64" s="24"/>
      <c r="C64" s="24"/>
      <c r="O64" s="4">
        <v>44955</v>
      </c>
      <c r="P64" s="24"/>
      <c r="Q64" s="25"/>
      <c r="R64" s="22" t="e">
        <f t="shared" si="0"/>
        <v>#DIV/0!</v>
      </c>
      <c r="S64" s="25"/>
      <c r="T64" s="5"/>
      <c r="U64" s="15">
        <f>W64*30</f>
        <v>0</v>
      </c>
      <c r="V64" s="27" t="e">
        <f>X64*30</f>
        <v>#VALUE!</v>
      </c>
      <c r="W64" s="17"/>
      <c r="X64" s="28" t="str">
        <f>IFERROR($W$59*LN(W64)-$X$59,"")</f>
        <v/>
      </c>
      <c r="Y64" s="27" t="s">
        <v>25</v>
      </c>
      <c r="Z64" s="28" t="str">
        <f>IFERROR(W64/X64,"")</f>
        <v/>
      </c>
      <c r="AA64" s="27" t="s">
        <v>25</v>
      </c>
      <c r="AB64" s="27" t="s">
        <v>25</v>
      </c>
      <c r="AC64" s="27" t="s">
        <v>25</v>
      </c>
      <c r="AD64" s="6"/>
    </row>
    <row r="65" spans="1:30" x14ac:dyDescent="0.55000000000000004">
      <c r="A65" s="23"/>
      <c r="B65" s="24"/>
      <c r="C65" s="24"/>
      <c r="O65" s="4">
        <v>44956</v>
      </c>
      <c r="P65" s="24"/>
      <c r="Q65" s="25"/>
      <c r="R65" s="22" t="e">
        <f t="shared" si="0"/>
        <v>#DIV/0!</v>
      </c>
      <c r="S65" s="25"/>
      <c r="T65" s="5"/>
      <c r="U65" s="15">
        <f t="shared" ref="U65:V74" si="34">W65*30</f>
        <v>0</v>
      </c>
      <c r="V65" s="27" t="e">
        <f t="shared" si="34"/>
        <v>#VALUE!</v>
      </c>
      <c r="W65" s="17"/>
      <c r="X65" s="28" t="str">
        <f t="shared" ref="X65:X74" si="35">IFERROR($W$59*LN(W65)-$X$59,"")</f>
        <v/>
      </c>
      <c r="Y65" s="28" t="str">
        <f>IFERROR(X65-X64,"")</f>
        <v/>
      </c>
      <c r="Z65" s="28" t="str">
        <f t="shared" ref="Z65:Z74" si="36">IFERROR(W65/X65,"")</f>
        <v/>
      </c>
      <c r="AA65" s="28" t="str">
        <f>IFERROR((W65-W64)/(X65-X64),"")</f>
        <v/>
      </c>
      <c r="AB65" s="15">
        <f>U65-U64</f>
        <v>0</v>
      </c>
      <c r="AC65" s="28" t="e">
        <f>V65-V64</f>
        <v>#VALUE!</v>
      </c>
      <c r="AD65" s="6"/>
    </row>
    <row r="66" spans="1:30" x14ac:dyDescent="0.55000000000000004">
      <c r="A66" s="23"/>
      <c r="B66" s="24"/>
      <c r="C66" s="24"/>
      <c r="O66" s="4">
        <v>44957</v>
      </c>
      <c r="P66" s="24"/>
      <c r="Q66" s="25"/>
      <c r="R66" s="22" t="e">
        <f t="shared" si="0"/>
        <v>#DIV/0!</v>
      </c>
      <c r="S66" s="25"/>
      <c r="T66" s="5"/>
      <c r="U66" s="15">
        <f t="shared" si="34"/>
        <v>0</v>
      </c>
      <c r="V66" s="27" t="e">
        <f t="shared" si="34"/>
        <v>#VALUE!</v>
      </c>
      <c r="W66" s="17"/>
      <c r="X66" s="28" t="str">
        <f t="shared" si="35"/>
        <v/>
      </c>
      <c r="Y66" s="28" t="str">
        <f t="shared" ref="Y66:Y74" si="37">IFERROR(X66-X65,"")</f>
        <v/>
      </c>
      <c r="Z66" s="28" t="str">
        <f t="shared" si="36"/>
        <v/>
      </c>
      <c r="AA66" s="28" t="str">
        <f t="shared" ref="AA66:AA74" si="38">IFERROR((W66-W65)/(X66-X65),"")</f>
        <v/>
      </c>
      <c r="AB66" s="15">
        <f t="shared" ref="AB66:AC74" si="39">U66-U65</f>
        <v>0</v>
      </c>
      <c r="AC66" s="28" t="e">
        <f t="shared" si="39"/>
        <v>#VALUE!</v>
      </c>
      <c r="AD66" s="6"/>
    </row>
    <row r="67" spans="1:30" x14ac:dyDescent="0.55000000000000004">
      <c r="A67" s="23"/>
      <c r="B67" s="24"/>
      <c r="C67" s="24"/>
      <c r="O67" s="4">
        <v>44958</v>
      </c>
      <c r="P67" s="24"/>
      <c r="Q67" s="25"/>
      <c r="R67" s="22" t="e">
        <f t="shared" si="0"/>
        <v>#DIV/0!</v>
      </c>
      <c r="S67" s="25"/>
      <c r="T67" s="5"/>
      <c r="U67" s="15">
        <f t="shared" si="34"/>
        <v>0</v>
      </c>
      <c r="V67" s="27" t="e">
        <f t="shared" si="34"/>
        <v>#VALUE!</v>
      </c>
      <c r="W67" s="17"/>
      <c r="X67" s="28" t="str">
        <f t="shared" si="35"/>
        <v/>
      </c>
      <c r="Y67" s="28" t="str">
        <f t="shared" si="37"/>
        <v/>
      </c>
      <c r="Z67" s="28" t="str">
        <f t="shared" si="36"/>
        <v/>
      </c>
      <c r="AA67" s="28" t="str">
        <f t="shared" si="38"/>
        <v/>
      </c>
      <c r="AB67" s="15">
        <f t="shared" si="39"/>
        <v>0</v>
      </c>
      <c r="AC67" s="28" t="e">
        <f t="shared" si="39"/>
        <v>#VALUE!</v>
      </c>
      <c r="AD67" s="6"/>
    </row>
    <row r="68" spans="1:30" x14ac:dyDescent="0.55000000000000004">
      <c r="A68" s="23"/>
      <c r="B68" s="24"/>
      <c r="C68" s="24"/>
      <c r="O68" s="4">
        <v>44959</v>
      </c>
      <c r="P68" s="24"/>
      <c r="Q68" s="25"/>
      <c r="R68" s="22" t="e">
        <f t="shared" si="0"/>
        <v>#DIV/0!</v>
      </c>
      <c r="S68" s="25"/>
      <c r="T68" s="5"/>
      <c r="U68" s="15">
        <f t="shared" si="34"/>
        <v>0</v>
      </c>
      <c r="V68" s="27" t="e">
        <f t="shared" si="34"/>
        <v>#VALUE!</v>
      </c>
      <c r="W68" s="17"/>
      <c r="X68" s="28" t="str">
        <f t="shared" si="35"/>
        <v/>
      </c>
      <c r="Y68" s="28" t="str">
        <f t="shared" si="37"/>
        <v/>
      </c>
      <c r="Z68" s="28" t="str">
        <f t="shared" si="36"/>
        <v/>
      </c>
      <c r="AA68" s="28" t="str">
        <f t="shared" si="38"/>
        <v/>
      </c>
      <c r="AB68" s="15">
        <f t="shared" si="39"/>
        <v>0</v>
      </c>
      <c r="AC68" s="28" t="e">
        <f t="shared" si="39"/>
        <v>#VALUE!</v>
      </c>
      <c r="AD68" s="6"/>
    </row>
    <row r="69" spans="1:30" x14ac:dyDescent="0.55000000000000004">
      <c r="A69" s="23"/>
      <c r="B69" s="24"/>
      <c r="C69" s="24"/>
      <c r="O69" s="4">
        <v>44960</v>
      </c>
      <c r="P69" s="24"/>
      <c r="Q69" s="25"/>
      <c r="R69" s="22" t="e">
        <f t="shared" si="0"/>
        <v>#DIV/0!</v>
      </c>
      <c r="S69" s="25"/>
      <c r="T69" s="5"/>
      <c r="U69" s="15">
        <f t="shared" si="34"/>
        <v>0</v>
      </c>
      <c r="V69" s="27" t="e">
        <f t="shared" si="34"/>
        <v>#VALUE!</v>
      </c>
      <c r="W69" s="17"/>
      <c r="X69" s="28" t="str">
        <f t="shared" si="35"/>
        <v/>
      </c>
      <c r="Y69" s="28" t="str">
        <f t="shared" si="37"/>
        <v/>
      </c>
      <c r="Z69" s="28" t="str">
        <f t="shared" si="36"/>
        <v/>
      </c>
      <c r="AA69" s="28" t="str">
        <f t="shared" si="38"/>
        <v/>
      </c>
      <c r="AB69" s="15">
        <f t="shared" si="39"/>
        <v>0</v>
      </c>
      <c r="AC69" s="28" t="e">
        <f t="shared" si="39"/>
        <v>#VALUE!</v>
      </c>
      <c r="AD69" s="6"/>
    </row>
    <row r="70" spans="1:30" x14ac:dyDescent="0.55000000000000004">
      <c r="A70" s="23"/>
      <c r="B70" s="24"/>
      <c r="C70" s="24"/>
      <c r="O70" s="4">
        <v>44961</v>
      </c>
      <c r="P70" s="24"/>
      <c r="Q70" s="25"/>
      <c r="R70" s="22" t="e">
        <f t="shared" ref="R70:R133" si="40">P70*(S70/Q70)*4</f>
        <v>#DIV/0!</v>
      </c>
      <c r="S70" s="25"/>
      <c r="T70" s="5"/>
      <c r="U70" s="15">
        <f t="shared" si="34"/>
        <v>0</v>
      </c>
      <c r="V70" s="27" t="e">
        <f t="shared" si="34"/>
        <v>#VALUE!</v>
      </c>
      <c r="W70" s="17"/>
      <c r="X70" s="28" t="str">
        <f t="shared" si="35"/>
        <v/>
      </c>
      <c r="Y70" s="28" t="str">
        <f t="shared" si="37"/>
        <v/>
      </c>
      <c r="Z70" s="28" t="str">
        <f t="shared" si="36"/>
        <v/>
      </c>
      <c r="AA70" s="28" t="str">
        <f t="shared" si="38"/>
        <v/>
      </c>
      <c r="AB70" s="15">
        <f t="shared" si="39"/>
        <v>0</v>
      </c>
      <c r="AC70" s="28" t="e">
        <f t="shared" si="39"/>
        <v>#VALUE!</v>
      </c>
      <c r="AD70" s="6"/>
    </row>
    <row r="71" spans="1:30" x14ac:dyDescent="0.55000000000000004">
      <c r="A71" s="23"/>
      <c r="B71" s="24"/>
      <c r="C71" s="24"/>
      <c r="O71" s="4">
        <v>44962</v>
      </c>
      <c r="P71" s="24"/>
      <c r="Q71" s="25"/>
      <c r="R71" s="22" t="e">
        <f t="shared" si="40"/>
        <v>#DIV/0!</v>
      </c>
      <c r="S71" s="25"/>
      <c r="T71" s="5"/>
      <c r="U71" s="15">
        <f t="shared" si="34"/>
        <v>0</v>
      </c>
      <c r="V71" s="27" t="e">
        <f t="shared" si="34"/>
        <v>#VALUE!</v>
      </c>
      <c r="W71" s="17"/>
      <c r="X71" s="28" t="str">
        <f t="shared" si="35"/>
        <v/>
      </c>
      <c r="Y71" s="28" t="str">
        <f t="shared" si="37"/>
        <v/>
      </c>
      <c r="Z71" s="28" t="str">
        <f t="shared" si="36"/>
        <v/>
      </c>
      <c r="AA71" s="28" t="str">
        <f t="shared" si="38"/>
        <v/>
      </c>
      <c r="AB71" s="15">
        <f t="shared" si="39"/>
        <v>0</v>
      </c>
      <c r="AC71" s="28" t="e">
        <f t="shared" si="39"/>
        <v>#VALUE!</v>
      </c>
      <c r="AD71" s="6"/>
    </row>
    <row r="72" spans="1:30" x14ac:dyDescent="0.55000000000000004">
      <c r="A72" s="23"/>
      <c r="B72" s="24"/>
      <c r="C72" s="24"/>
      <c r="O72" s="4">
        <v>44963</v>
      </c>
      <c r="P72" s="24"/>
      <c r="Q72" s="25"/>
      <c r="R72" s="22" t="e">
        <f t="shared" si="40"/>
        <v>#DIV/0!</v>
      </c>
      <c r="S72" s="25"/>
      <c r="T72" s="5"/>
      <c r="U72" s="15">
        <f t="shared" si="34"/>
        <v>0</v>
      </c>
      <c r="V72" s="27" t="e">
        <f t="shared" si="34"/>
        <v>#VALUE!</v>
      </c>
      <c r="W72" s="17"/>
      <c r="X72" s="28" t="str">
        <f t="shared" si="35"/>
        <v/>
      </c>
      <c r="Y72" s="28" t="str">
        <f t="shared" si="37"/>
        <v/>
      </c>
      <c r="Z72" s="28" t="str">
        <f t="shared" si="36"/>
        <v/>
      </c>
      <c r="AA72" s="28" t="str">
        <f t="shared" si="38"/>
        <v/>
      </c>
      <c r="AB72" s="15">
        <f t="shared" si="39"/>
        <v>0</v>
      </c>
      <c r="AC72" s="28" t="e">
        <f t="shared" si="39"/>
        <v>#VALUE!</v>
      </c>
      <c r="AD72" s="6"/>
    </row>
    <row r="73" spans="1:30" x14ac:dyDescent="0.55000000000000004">
      <c r="A73" s="23"/>
      <c r="B73" s="24"/>
      <c r="C73" s="24"/>
      <c r="O73" s="4">
        <v>44964</v>
      </c>
      <c r="P73" s="24"/>
      <c r="Q73" s="25"/>
      <c r="R73" s="22" t="e">
        <f t="shared" si="40"/>
        <v>#DIV/0!</v>
      </c>
      <c r="S73" s="25"/>
      <c r="T73" s="5"/>
      <c r="U73" s="15">
        <f t="shared" si="34"/>
        <v>0</v>
      </c>
      <c r="V73" s="27" t="e">
        <f t="shared" si="34"/>
        <v>#VALUE!</v>
      </c>
      <c r="W73" s="17"/>
      <c r="X73" s="28" t="str">
        <f t="shared" si="35"/>
        <v/>
      </c>
      <c r="Y73" s="28" t="str">
        <f t="shared" si="37"/>
        <v/>
      </c>
      <c r="Z73" s="28" t="str">
        <f t="shared" si="36"/>
        <v/>
      </c>
      <c r="AA73" s="28" t="str">
        <f t="shared" si="38"/>
        <v/>
      </c>
      <c r="AB73" s="15">
        <f t="shared" si="39"/>
        <v>0</v>
      </c>
      <c r="AC73" s="28" t="e">
        <f t="shared" si="39"/>
        <v>#VALUE!</v>
      </c>
      <c r="AD73" s="6"/>
    </row>
    <row r="74" spans="1:30" x14ac:dyDescent="0.55000000000000004">
      <c r="A74" s="23"/>
      <c r="B74" s="24"/>
      <c r="C74" s="24"/>
      <c r="O74" s="4">
        <v>44965</v>
      </c>
      <c r="P74" s="24"/>
      <c r="Q74" s="25"/>
      <c r="R74" s="22" t="e">
        <f t="shared" si="40"/>
        <v>#DIV/0!</v>
      </c>
      <c r="S74" s="25"/>
      <c r="T74" s="5"/>
      <c r="U74" s="15">
        <f t="shared" si="34"/>
        <v>0</v>
      </c>
      <c r="V74" s="27" t="e">
        <f t="shared" si="34"/>
        <v>#VALUE!</v>
      </c>
      <c r="W74" s="17"/>
      <c r="X74" s="28" t="str">
        <f t="shared" si="35"/>
        <v/>
      </c>
      <c r="Y74" s="28" t="str">
        <f t="shared" si="37"/>
        <v/>
      </c>
      <c r="Z74" s="28" t="str">
        <f t="shared" si="36"/>
        <v/>
      </c>
      <c r="AA74" s="28" t="str">
        <f t="shared" si="38"/>
        <v/>
      </c>
      <c r="AB74" s="15">
        <f t="shared" si="39"/>
        <v>0</v>
      </c>
      <c r="AC74" s="28" t="e">
        <f t="shared" si="39"/>
        <v>#VALUE!</v>
      </c>
      <c r="AD74" s="6"/>
    </row>
    <row r="75" spans="1:30" x14ac:dyDescent="0.55000000000000004">
      <c r="A75" s="23"/>
      <c r="B75" s="24"/>
      <c r="C75" s="24"/>
      <c r="O75" s="4">
        <v>44966</v>
      </c>
      <c r="P75" s="24"/>
      <c r="Q75" s="25"/>
      <c r="R75" s="22" t="e">
        <f t="shared" si="40"/>
        <v>#DIV/0!</v>
      </c>
      <c r="S75" s="25"/>
      <c r="U75" s="8"/>
      <c r="V75" s="8"/>
      <c r="W75" s="8"/>
      <c r="X75" s="8"/>
      <c r="Y75" s="8"/>
      <c r="Z75" s="8"/>
      <c r="AA75" s="8"/>
      <c r="AB75" s="8"/>
      <c r="AC75" s="8"/>
    </row>
    <row r="76" spans="1:30" x14ac:dyDescent="0.55000000000000004">
      <c r="A76" s="23"/>
      <c r="B76" s="24"/>
      <c r="C76" s="24"/>
      <c r="O76" s="4">
        <v>44967</v>
      </c>
      <c r="P76" s="24"/>
      <c r="Q76" s="25"/>
      <c r="R76" s="22" t="e">
        <f t="shared" si="40"/>
        <v>#DIV/0!</v>
      </c>
      <c r="S76" s="25"/>
    </row>
    <row r="77" spans="1:30" x14ac:dyDescent="0.55000000000000004">
      <c r="A77" s="23"/>
      <c r="B77" s="24"/>
      <c r="C77" s="24"/>
      <c r="O77" s="4">
        <v>44968</v>
      </c>
      <c r="P77" s="24"/>
      <c r="Q77" s="25"/>
      <c r="R77" s="22" t="e">
        <f t="shared" si="40"/>
        <v>#DIV/0!</v>
      </c>
      <c r="S77" s="25"/>
    </row>
    <row r="78" spans="1:30" x14ac:dyDescent="0.55000000000000004">
      <c r="A78" s="23"/>
      <c r="B78" s="24"/>
      <c r="C78" s="24"/>
      <c r="O78" s="4">
        <v>44969</v>
      </c>
      <c r="P78" s="24"/>
      <c r="Q78" s="25"/>
      <c r="R78" s="22" t="e">
        <f t="shared" si="40"/>
        <v>#DIV/0!</v>
      </c>
      <c r="S78" s="25"/>
    </row>
    <row r="79" spans="1:30" x14ac:dyDescent="0.55000000000000004">
      <c r="A79" s="23"/>
      <c r="B79" s="24"/>
      <c r="C79" s="24"/>
      <c r="O79" s="4">
        <v>44970</v>
      </c>
      <c r="P79" s="24"/>
      <c r="Q79" s="25"/>
      <c r="R79" s="22" t="e">
        <f t="shared" si="40"/>
        <v>#DIV/0!</v>
      </c>
      <c r="S79" s="25"/>
    </row>
    <row r="80" spans="1:30" x14ac:dyDescent="0.55000000000000004">
      <c r="A80" s="23"/>
      <c r="B80" s="24"/>
      <c r="C80" s="24"/>
      <c r="O80" s="4">
        <v>44971</v>
      </c>
      <c r="P80" s="24"/>
      <c r="Q80" s="25"/>
      <c r="R80" s="22" t="e">
        <f t="shared" si="40"/>
        <v>#DIV/0!</v>
      </c>
      <c r="S80" s="25"/>
    </row>
    <row r="81" spans="1:19" x14ac:dyDescent="0.55000000000000004">
      <c r="A81" s="23"/>
      <c r="B81" s="24"/>
      <c r="C81" s="24"/>
      <c r="O81" s="4">
        <v>44972</v>
      </c>
      <c r="P81" s="24"/>
      <c r="Q81" s="25"/>
      <c r="R81" s="22" t="e">
        <f t="shared" si="40"/>
        <v>#DIV/0!</v>
      </c>
      <c r="S81" s="25"/>
    </row>
    <row r="82" spans="1:19" x14ac:dyDescent="0.55000000000000004">
      <c r="A82" s="23"/>
      <c r="B82" s="24"/>
      <c r="C82" s="24"/>
      <c r="O82" s="4">
        <v>44973</v>
      </c>
      <c r="P82" s="24"/>
      <c r="Q82" s="25"/>
      <c r="R82" s="22" t="e">
        <f t="shared" si="40"/>
        <v>#DIV/0!</v>
      </c>
      <c r="S82" s="25"/>
    </row>
    <row r="83" spans="1:19" x14ac:dyDescent="0.55000000000000004">
      <c r="A83" s="23"/>
      <c r="B83" s="24"/>
      <c r="C83" s="24"/>
      <c r="O83" s="4">
        <v>44974</v>
      </c>
      <c r="P83" s="24"/>
      <c r="Q83" s="25"/>
      <c r="R83" s="22" t="e">
        <f t="shared" si="40"/>
        <v>#DIV/0!</v>
      </c>
      <c r="S83" s="25"/>
    </row>
    <row r="84" spans="1:19" x14ac:dyDescent="0.55000000000000004">
      <c r="A84" s="23"/>
      <c r="B84" s="24"/>
      <c r="C84" s="24"/>
      <c r="O84" s="4">
        <v>44975</v>
      </c>
      <c r="P84" s="24"/>
      <c r="Q84" s="25"/>
      <c r="R84" s="22" t="e">
        <f t="shared" si="40"/>
        <v>#DIV/0!</v>
      </c>
      <c r="S84" s="25"/>
    </row>
    <row r="85" spans="1:19" x14ac:dyDescent="0.55000000000000004">
      <c r="A85" s="23"/>
      <c r="B85" s="24"/>
      <c r="C85" s="24"/>
      <c r="O85" s="4">
        <v>44976</v>
      </c>
      <c r="P85" s="24"/>
      <c r="Q85" s="25"/>
      <c r="R85" s="22" t="e">
        <f t="shared" si="40"/>
        <v>#DIV/0!</v>
      </c>
      <c r="S85" s="25"/>
    </row>
    <row r="86" spans="1:19" x14ac:dyDescent="0.55000000000000004">
      <c r="A86" s="23"/>
      <c r="B86" s="24"/>
      <c r="C86" s="24"/>
      <c r="O86" s="4">
        <v>44977</v>
      </c>
      <c r="P86" s="24"/>
      <c r="Q86" s="25"/>
      <c r="R86" s="22" t="e">
        <f t="shared" si="40"/>
        <v>#DIV/0!</v>
      </c>
      <c r="S86" s="25"/>
    </row>
    <row r="87" spans="1:19" x14ac:dyDescent="0.55000000000000004">
      <c r="A87" s="23"/>
      <c r="B87" s="24"/>
      <c r="C87" s="24"/>
      <c r="O87" s="4">
        <v>44978</v>
      </c>
      <c r="P87" s="24"/>
      <c r="Q87" s="25"/>
      <c r="R87" s="22" t="e">
        <f t="shared" si="40"/>
        <v>#DIV/0!</v>
      </c>
      <c r="S87" s="25"/>
    </row>
    <row r="88" spans="1:19" x14ac:dyDescent="0.55000000000000004">
      <c r="A88" s="23"/>
      <c r="B88" s="24"/>
      <c r="C88" s="24"/>
      <c r="O88" s="4">
        <v>44979</v>
      </c>
      <c r="P88" s="24"/>
      <c r="Q88" s="25"/>
      <c r="R88" s="22" t="e">
        <f t="shared" si="40"/>
        <v>#DIV/0!</v>
      </c>
      <c r="S88" s="25"/>
    </row>
    <row r="89" spans="1:19" x14ac:dyDescent="0.55000000000000004">
      <c r="A89" s="23"/>
      <c r="B89" s="24"/>
      <c r="C89" s="24"/>
      <c r="O89" s="4">
        <v>44980</v>
      </c>
      <c r="P89" s="24"/>
      <c r="Q89" s="25"/>
      <c r="R89" s="22" t="e">
        <f t="shared" si="40"/>
        <v>#DIV/0!</v>
      </c>
      <c r="S89" s="25"/>
    </row>
    <row r="90" spans="1:19" x14ac:dyDescent="0.55000000000000004">
      <c r="A90" s="23"/>
      <c r="B90" s="24"/>
      <c r="C90" s="24"/>
      <c r="O90" s="4">
        <v>44981</v>
      </c>
      <c r="P90" s="24"/>
      <c r="Q90" s="25"/>
      <c r="R90" s="22" t="e">
        <f t="shared" si="40"/>
        <v>#DIV/0!</v>
      </c>
      <c r="S90" s="25"/>
    </row>
    <row r="91" spans="1:19" x14ac:dyDescent="0.55000000000000004">
      <c r="A91" s="23"/>
      <c r="B91" s="24"/>
      <c r="C91" s="24"/>
      <c r="O91" s="4">
        <v>44982</v>
      </c>
      <c r="P91" s="24"/>
      <c r="Q91" s="25"/>
      <c r="R91" s="22" t="e">
        <f t="shared" si="40"/>
        <v>#DIV/0!</v>
      </c>
      <c r="S91" s="25"/>
    </row>
    <row r="92" spans="1:19" x14ac:dyDescent="0.55000000000000004">
      <c r="A92" s="23"/>
      <c r="B92" s="24"/>
      <c r="C92" s="24"/>
      <c r="O92" s="4">
        <v>44983</v>
      </c>
      <c r="P92" s="24"/>
      <c r="Q92" s="25"/>
      <c r="R92" s="22" t="e">
        <f t="shared" si="40"/>
        <v>#DIV/0!</v>
      </c>
      <c r="S92" s="25"/>
    </row>
    <row r="93" spans="1:19" x14ac:dyDescent="0.55000000000000004">
      <c r="A93" s="23"/>
      <c r="B93" s="24"/>
      <c r="C93" s="24"/>
      <c r="O93" s="4">
        <v>44984</v>
      </c>
      <c r="P93" s="24"/>
      <c r="Q93" s="25"/>
      <c r="R93" s="22" t="e">
        <f t="shared" si="40"/>
        <v>#DIV/0!</v>
      </c>
      <c r="S93" s="25"/>
    </row>
    <row r="94" spans="1:19" x14ac:dyDescent="0.55000000000000004">
      <c r="A94" s="23"/>
      <c r="B94" s="24"/>
      <c r="C94" s="24"/>
      <c r="O94" s="4">
        <v>44985</v>
      </c>
      <c r="P94" s="24"/>
      <c r="Q94" s="25"/>
      <c r="R94" s="22" t="e">
        <f t="shared" si="40"/>
        <v>#DIV/0!</v>
      </c>
      <c r="S94" s="25"/>
    </row>
    <row r="95" spans="1:19" x14ac:dyDescent="0.55000000000000004">
      <c r="A95" s="23"/>
      <c r="B95" s="24"/>
      <c r="C95" s="24"/>
      <c r="O95" s="4">
        <v>44986</v>
      </c>
      <c r="P95" s="24"/>
      <c r="Q95" s="25"/>
      <c r="R95" s="22" t="e">
        <f t="shared" si="40"/>
        <v>#DIV/0!</v>
      </c>
      <c r="S95" s="25"/>
    </row>
    <row r="96" spans="1:19" x14ac:dyDescent="0.55000000000000004">
      <c r="A96" s="23"/>
      <c r="B96" s="24"/>
      <c r="C96" s="24"/>
      <c r="O96" s="4">
        <v>44987</v>
      </c>
      <c r="P96" s="24"/>
      <c r="Q96" s="25"/>
      <c r="R96" s="22" t="e">
        <f t="shared" si="40"/>
        <v>#DIV/0!</v>
      </c>
      <c r="S96" s="25"/>
    </row>
    <row r="97" spans="1:19" x14ac:dyDescent="0.55000000000000004">
      <c r="A97" s="23"/>
      <c r="B97" s="24"/>
      <c r="C97" s="24"/>
      <c r="O97" s="4">
        <v>44988</v>
      </c>
      <c r="P97" s="24"/>
      <c r="Q97" s="25"/>
      <c r="R97" s="22" t="e">
        <f t="shared" si="40"/>
        <v>#DIV/0!</v>
      </c>
      <c r="S97" s="25"/>
    </row>
    <row r="98" spans="1:19" x14ac:dyDescent="0.55000000000000004">
      <c r="A98" s="23"/>
      <c r="B98" s="24"/>
      <c r="C98" s="24"/>
      <c r="O98" s="4">
        <v>44989</v>
      </c>
      <c r="P98" s="24"/>
      <c r="Q98" s="25"/>
      <c r="R98" s="22" t="e">
        <f t="shared" si="40"/>
        <v>#DIV/0!</v>
      </c>
      <c r="S98" s="25"/>
    </row>
    <row r="99" spans="1:19" x14ac:dyDescent="0.55000000000000004">
      <c r="A99" s="23"/>
      <c r="B99" s="24"/>
      <c r="C99" s="24"/>
      <c r="O99" s="4">
        <v>44990</v>
      </c>
      <c r="P99" s="24"/>
      <c r="Q99" s="25"/>
      <c r="R99" s="22" t="e">
        <f t="shared" si="40"/>
        <v>#DIV/0!</v>
      </c>
      <c r="S99" s="25"/>
    </row>
    <row r="100" spans="1:19" x14ac:dyDescent="0.55000000000000004">
      <c r="A100" s="23"/>
      <c r="B100" s="24"/>
      <c r="C100" s="24"/>
      <c r="O100" s="4">
        <v>44991</v>
      </c>
      <c r="P100" s="24"/>
      <c r="Q100" s="25"/>
      <c r="R100" s="22" t="e">
        <f t="shared" si="40"/>
        <v>#DIV/0!</v>
      </c>
      <c r="S100" s="25"/>
    </row>
    <row r="101" spans="1:19" x14ac:dyDescent="0.55000000000000004">
      <c r="A101" s="23"/>
      <c r="B101" s="24"/>
      <c r="C101" s="24"/>
      <c r="O101" s="4">
        <v>44992</v>
      </c>
      <c r="P101" s="24"/>
      <c r="Q101" s="25"/>
      <c r="R101" s="22" t="e">
        <f t="shared" si="40"/>
        <v>#DIV/0!</v>
      </c>
      <c r="S101" s="25"/>
    </row>
    <row r="102" spans="1:19" x14ac:dyDescent="0.55000000000000004">
      <c r="A102" s="23"/>
      <c r="B102" s="24"/>
      <c r="C102" s="24"/>
      <c r="O102" s="4">
        <v>44993</v>
      </c>
      <c r="P102" s="24"/>
      <c r="Q102" s="25"/>
      <c r="R102" s="22" t="e">
        <f t="shared" si="40"/>
        <v>#DIV/0!</v>
      </c>
      <c r="S102" s="25"/>
    </row>
    <row r="103" spans="1:19" x14ac:dyDescent="0.55000000000000004">
      <c r="A103" s="23"/>
      <c r="B103" s="24"/>
      <c r="C103" s="24"/>
      <c r="O103" s="4">
        <v>44994</v>
      </c>
      <c r="P103" s="24"/>
      <c r="Q103" s="25"/>
      <c r="R103" s="22" t="e">
        <f t="shared" si="40"/>
        <v>#DIV/0!</v>
      </c>
      <c r="S103" s="25"/>
    </row>
    <row r="104" spans="1:19" x14ac:dyDescent="0.55000000000000004">
      <c r="A104" s="23"/>
      <c r="B104" s="24"/>
      <c r="C104" s="24"/>
      <c r="O104" s="4">
        <v>44995</v>
      </c>
      <c r="P104" s="24"/>
      <c r="Q104" s="25"/>
      <c r="R104" s="22" t="e">
        <f t="shared" si="40"/>
        <v>#DIV/0!</v>
      </c>
      <c r="S104" s="25"/>
    </row>
    <row r="105" spans="1:19" x14ac:dyDescent="0.55000000000000004">
      <c r="A105" s="23"/>
      <c r="B105" s="24"/>
      <c r="C105" s="24"/>
      <c r="O105" s="4">
        <v>44996</v>
      </c>
      <c r="P105" s="24"/>
      <c r="Q105" s="25"/>
      <c r="R105" s="22" t="e">
        <f t="shared" si="40"/>
        <v>#DIV/0!</v>
      </c>
      <c r="S105" s="25"/>
    </row>
    <row r="106" spans="1:19" x14ac:dyDescent="0.55000000000000004">
      <c r="A106" s="23"/>
      <c r="B106" s="24"/>
      <c r="C106" s="24"/>
      <c r="O106" s="4">
        <v>44997</v>
      </c>
      <c r="P106" s="24"/>
      <c r="Q106" s="25"/>
      <c r="R106" s="22" t="e">
        <f t="shared" si="40"/>
        <v>#DIV/0!</v>
      </c>
      <c r="S106" s="25"/>
    </row>
    <row r="107" spans="1:19" x14ac:dyDescent="0.55000000000000004">
      <c r="A107" s="23"/>
      <c r="B107" s="24"/>
      <c r="C107" s="24"/>
      <c r="O107" s="4">
        <v>44998</v>
      </c>
      <c r="P107" s="24"/>
      <c r="Q107" s="25"/>
      <c r="R107" s="22" t="e">
        <f t="shared" si="40"/>
        <v>#DIV/0!</v>
      </c>
      <c r="S107" s="25"/>
    </row>
    <row r="108" spans="1:19" x14ac:dyDescent="0.55000000000000004">
      <c r="A108" s="23"/>
      <c r="B108" s="24"/>
      <c r="C108" s="24"/>
      <c r="O108" s="4">
        <v>44999</v>
      </c>
      <c r="P108" s="24"/>
      <c r="Q108" s="25"/>
      <c r="R108" s="22" t="e">
        <f t="shared" si="40"/>
        <v>#DIV/0!</v>
      </c>
      <c r="S108" s="25"/>
    </row>
    <row r="109" spans="1:19" x14ac:dyDescent="0.55000000000000004">
      <c r="A109" s="23"/>
      <c r="B109" s="24"/>
      <c r="C109" s="24"/>
      <c r="O109" s="4">
        <v>45000</v>
      </c>
      <c r="P109" s="24"/>
      <c r="Q109" s="25"/>
      <c r="R109" s="22" t="e">
        <f t="shared" si="40"/>
        <v>#DIV/0!</v>
      </c>
      <c r="S109" s="25"/>
    </row>
    <row r="110" spans="1:19" x14ac:dyDescent="0.55000000000000004">
      <c r="A110" s="23"/>
      <c r="B110" s="24"/>
      <c r="C110" s="24"/>
      <c r="O110" s="4">
        <v>45001</v>
      </c>
      <c r="P110" s="24"/>
      <c r="Q110" s="25"/>
      <c r="R110" s="22" t="e">
        <f t="shared" si="40"/>
        <v>#DIV/0!</v>
      </c>
      <c r="S110" s="25"/>
    </row>
    <row r="111" spans="1:19" x14ac:dyDescent="0.55000000000000004">
      <c r="A111" s="23"/>
      <c r="B111" s="24"/>
      <c r="C111" s="24"/>
      <c r="O111" s="4">
        <v>45002</v>
      </c>
      <c r="P111" s="24"/>
      <c r="Q111" s="25"/>
      <c r="R111" s="22" t="e">
        <f t="shared" si="40"/>
        <v>#DIV/0!</v>
      </c>
      <c r="S111" s="25"/>
    </row>
    <row r="112" spans="1:19" x14ac:dyDescent="0.55000000000000004">
      <c r="A112" s="23"/>
      <c r="B112" s="24"/>
      <c r="C112" s="24"/>
      <c r="O112" s="4">
        <v>45003</v>
      </c>
      <c r="P112" s="24"/>
      <c r="Q112" s="25"/>
      <c r="R112" s="22" t="e">
        <f t="shared" si="40"/>
        <v>#DIV/0!</v>
      </c>
      <c r="S112" s="25"/>
    </row>
    <row r="113" spans="1:19" x14ac:dyDescent="0.55000000000000004">
      <c r="A113" s="23"/>
      <c r="B113" s="24"/>
      <c r="C113" s="24"/>
      <c r="O113" s="4">
        <v>45004</v>
      </c>
      <c r="P113" s="24"/>
      <c r="Q113" s="25"/>
      <c r="R113" s="22" t="e">
        <f t="shared" si="40"/>
        <v>#DIV/0!</v>
      </c>
      <c r="S113" s="25"/>
    </row>
    <row r="114" spans="1:19" x14ac:dyDescent="0.55000000000000004">
      <c r="A114" s="23"/>
      <c r="B114" s="24"/>
      <c r="C114" s="24"/>
      <c r="O114" s="4">
        <v>45005</v>
      </c>
      <c r="P114" s="24"/>
      <c r="Q114" s="25"/>
      <c r="R114" s="22" t="e">
        <f t="shared" si="40"/>
        <v>#DIV/0!</v>
      </c>
      <c r="S114" s="25"/>
    </row>
    <row r="115" spans="1:19" x14ac:dyDescent="0.55000000000000004">
      <c r="A115" s="23"/>
      <c r="B115" s="24"/>
      <c r="C115" s="24"/>
      <c r="O115" s="4">
        <v>45006</v>
      </c>
      <c r="P115" s="24"/>
      <c r="Q115" s="25"/>
      <c r="R115" s="22" t="e">
        <f t="shared" si="40"/>
        <v>#DIV/0!</v>
      </c>
      <c r="S115" s="25"/>
    </row>
    <row r="116" spans="1:19" x14ac:dyDescent="0.55000000000000004">
      <c r="A116" s="23"/>
      <c r="B116" s="24"/>
      <c r="C116" s="24"/>
      <c r="O116" s="4">
        <v>45007</v>
      </c>
      <c r="P116" s="24"/>
      <c r="Q116" s="25"/>
      <c r="R116" s="22" t="e">
        <f t="shared" si="40"/>
        <v>#DIV/0!</v>
      </c>
      <c r="S116" s="25"/>
    </row>
    <row r="117" spans="1:19" x14ac:dyDescent="0.55000000000000004">
      <c r="A117" s="23"/>
      <c r="B117" s="24"/>
      <c r="C117" s="24"/>
      <c r="O117" s="4">
        <v>45008</v>
      </c>
      <c r="P117" s="24"/>
      <c r="Q117" s="25"/>
      <c r="R117" s="22" t="e">
        <f t="shared" si="40"/>
        <v>#DIV/0!</v>
      </c>
      <c r="S117" s="25"/>
    </row>
    <row r="118" spans="1:19" x14ac:dyDescent="0.55000000000000004">
      <c r="A118" s="23"/>
      <c r="B118" s="24"/>
      <c r="C118" s="24"/>
      <c r="O118" s="4">
        <v>45009</v>
      </c>
      <c r="P118" s="24"/>
      <c r="Q118" s="25"/>
      <c r="R118" s="22" t="e">
        <f t="shared" si="40"/>
        <v>#DIV/0!</v>
      </c>
      <c r="S118" s="25"/>
    </row>
    <row r="119" spans="1:19" x14ac:dyDescent="0.55000000000000004">
      <c r="A119" s="23"/>
      <c r="B119" s="24"/>
      <c r="C119" s="24"/>
      <c r="O119" s="4">
        <v>45010</v>
      </c>
      <c r="P119" s="24"/>
      <c r="Q119" s="25"/>
      <c r="R119" s="22" t="e">
        <f t="shared" si="40"/>
        <v>#DIV/0!</v>
      </c>
      <c r="S119" s="25"/>
    </row>
    <row r="120" spans="1:19" x14ac:dyDescent="0.55000000000000004">
      <c r="A120" s="23"/>
      <c r="B120" s="24"/>
      <c r="C120" s="24"/>
      <c r="O120" s="4">
        <v>45011</v>
      </c>
      <c r="P120" s="24"/>
      <c r="Q120" s="25"/>
      <c r="R120" s="22" t="e">
        <f t="shared" si="40"/>
        <v>#DIV/0!</v>
      </c>
      <c r="S120" s="25"/>
    </row>
    <row r="121" spans="1:19" x14ac:dyDescent="0.55000000000000004">
      <c r="A121" s="23"/>
      <c r="B121" s="24"/>
      <c r="C121" s="24"/>
      <c r="O121" s="4">
        <v>45012</v>
      </c>
      <c r="P121" s="24"/>
      <c r="Q121" s="25"/>
      <c r="R121" s="22" t="e">
        <f t="shared" si="40"/>
        <v>#DIV/0!</v>
      </c>
      <c r="S121" s="25"/>
    </row>
    <row r="122" spans="1:19" x14ac:dyDescent="0.55000000000000004">
      <c r="A122" s="23"/>
      <c r="B122" s="24"/>
      <c r="C122" s="24"/>
      <c r="O122" s="4">
        <v>45013</v>
      </c>
      <c r="P122" s="24"/>
      <c r="Q122" s="25"/>
      <c r="R122" s="22" t="e">
        <f t="shared" si="40"/>
        <v>#DIV/0!</v>
      </c>
      <c r="S122" s="25"/>
    </row>
    <row r="123" spans="1:19" x14ac:dyDescent="0.55000000000000004">
      <c r="A123" s="23"/>
      <c r="B123" s="24"/>
      <c r="C123" s="24"/>
      <c r="O123" s="4">
        <v>45014</v>
      </c>
      <c r="P123" s="24"/>
      <c r="Q123" s="25"/>
      <c r="R123" s="22" t="e">
        <f t="shared" si="40"/>
        <v>#DIV/0!</v>
      </c>
      <c r="S123" s="25"/>
    </row>
    <row r="124" spans="1:19" x14ac:dyDescent="0.55000000000000004">
      <c r="A124" s="23"/>
      <c r="B124" s="24"/>
      <c r="C124" s="24"/>
      <c r="O124" s="4">
        <v>45015</v>
      </c>
      <c r="P124" s="24"/>
      <c r="Q124" s="25"/>
      <c r="R124" s="22" t="e">
        <f t="shared" si="40"/>
        <v>#DIV/0!</v>
      </c>
      <c r="S124" s="25"/>
    </row>
    <row r="125" spans="1:19" x14ac:dyDescent="0.55000000000000004">
      <c r="A125" s="23"/>
      <c r="B125" s="24"/>
      <c r="C125" s="24"/>
      <c r="O125" s="4">
        <v>45016</v>
      </c>
      <c r="P125" s="24"/>
      <c r="Q125" s="25"/>
      <c r="R125" s="22" t="e">
        <f t="shared" si="40"/>
        <v>#DIV/0!</v>
      </c>
      <c r="S125" s="25"/>
    </row>
    <row r="126" spans="1:19" x14ac:dyDescent="0.55000000000000004">
      <c r="A126" s="23"/>
      <c r="B126" s="24"/>
      <c r="C126" s="24"/>
      <c r="O126" s="4">
        <v>45017</v>
      </c>
      <c r="P126" s="24"/>
      <c r="Q126" s="25"/>
      <c r="R126" s="22" t="e">
        <f t="shared" si="40"/>
        <v>#DIV/0!</v>
      </c>
      <c r="S126" s="25"/>
    </row>
    <row r="127" spans="1:19" x14ac:dyDescent="0.55000000000000004">
      <c r="A127" s="23"/>
      <c r="B127" s="24"/>
      <c r="C127" s="24"/>
      <c r="O127" s="4">
        <v>45018</v>
      </c>
      <c r="P127" s="24"/>
      <c r="Q127" s="25"/>
      <c r="R127" s="22" t="e">
        <f t="shared" si="40"/>
        <v>#DIV/0!</v>
      </c>
      <c r="S127" s="25"/>
    </row>
    <row r="128" spans="1:19" x14ac:dyDescent="0.55000000000000004">
      <c r="A128" s="23"/>
      <c r="B128" s="24"/>
      <c r="C128" s="24"/>
      <c r="O128" s="4">
        <v>45019</v>
      </c>
      <c r="P128" s="24"/>
      <c r="Q128" s="25"/>
      <c r="R128" s="22" t="e">
        <f t="shared" si="40"/>
        <v>#DIV/0!</v>
      </c>
      <c r="S128" s="25"/>
    </row>
    <row r="129" spans="1:19" x14ac:dyDescent="0.55000000000000004">
      <c r="A129" s="23"/>
      <c r="B129" s="24"/>
      <c r="C129" s="24"/>
      <c r="O129" s="4">
        <v>45020</v>
      </c>
      <c r="P129" s="24"/>
      <c r="Q129" s="25"/>
      <c r="R129" s="22" t="e">
        <f t="shared" si="40"/>
        <v>#DIV/0!</v>
      </c>
      <c r="S129" s="25"/>
    </row>
    <row r="130" spans="1:19" x14ac:dyDescent="0.55000000000000004">
      <c r="A130" s="23"/>
      <c r="B130" s="24"/>
      <c r="C130" s="24"/>
      <c r="O130" s="4">
        <v>45021</v>
      </c>
      <c r="P130" s="24"/>
      <c r="Q130" s="25"/>
      <c r="R130" s="22" t="e">
        <f t="shared" si="40"/>
        <v>#DIV/0!</v>
      </c>
      <c r="S130" s="25"/>
    </row>
    <row r="131" spans="1:19" x14ac:dyDescent="0.55000000000000004">
      <c r="A131" s="23"/>
      <c r="B131" s="24"/>
      <c r="C131" s="24"/>
      <c r="O131" s="4">
        <v>45022</v>
      </c>
      <c r="P131" s="24"/>
      <c r="Q131" s="25"/>
      <c r="R131" s="22" t="e">
        <f t="shared" si="40"/>
        <v>#DIV/0!</v>
      </c>
      <c r="S131" s="25"/>
    </row>
    <row r="132" spans="1:19" x14ac:dyDescent="0.55000000000000004">
      <c r="A132" s="23"/>
      <c r="B132" s="24"/>
      <c r="C132" s="24"/>
      <c r="O132" s="4">
        <v>45023</v>
      </c>
      <c r="P132" s="24"/>
      <c r="Q132" s="25"/>
      <c r="R132" s="22" t="e">
        <f t="shared" si="40"/>
        <v>#DIV/0!</v>
      </c>
      <c r="S132" s="25"/>
    </row>
    <row r="133" spans="1:19" x14ac:dyDescent="0.55000000000000004">
      <c r="A133" s="23"/>
      <c r="B133" s="24"/>
      <c r="C133" s="24"/>
      <c r="O133" s="4">
        <v>45024</v>
      </c>
      <c r="P133" s="24"/>
      <c r="Q133" s="25"/>
      <c r="R133" s="22" t="e">
        <f t="shared" si="40"/>
        <v>#DIV/0!</v>
      </c>
      <c r="S133" s="25"/>
    </row>
    <row r="134" spans="1:19" x14ac:dyDescent="0.55000000000000004">
      <c r="A134" s="23"/>
      <c r="B134" s="24"/>
      <c r="C134" s="24"/>
      <c r="O134" s="4">
        <v>45025</v>
      </c>
      <c r="P134" s="24"/>
      <c r="Q134" s="25"/>
      <c r="R134" s="22" t="e">
        <f t="shared" ref="R134:R197" si="41">P134*(S134/Q134)*4</f>
        <v>#DIV/0!</v>
      </c>
      <c r="S134" s="25"/>
    </row>
    <row r="135" spans="1:19" x14ac:dyDescent="0.55000000000000004">
      <c r="A135" s="23"/>
      <c r="B135" s="24"/>
      <c r="C135" s="24"/>
      <c r="O135" s="4">
        <v>45026</v>
      </c>
      <c r="P135" s="24"/>
      <c r="Q135" s="25"/>
      <c r="R135" s="22" t="e">
        <f t="shared" si="41"/>
        <v>#DIV/0!</v>
      </c>
      <c r="S135" s="25"/>
    </row>
    <row r="136" spans="1:19" x14ac:dyDescent="0.55000000000000004">
      <c r="A136" s="23"/>
      <c r="B136" s="24"/>
      <c r="C136" s="24"/>
      <c r="O136" s="4">
        <v>45027</v>
      </c>
      <c r="P136" s="24"/>
      <c r="Q136" s="25"/>
      <c r="R136" s="22" t="e">
        <f t="shared" si="41"/>
        <v>#DIV/0!</v>
      </c>
      <c r="S136" s="25"/>
    </row>
    <row r="137" spans="1:19" x14ac:dyDescent="0.55000000000000004">
      <c r="A137" s="23"/>
      <c r="B137" s="24"/>
      <c r="C137" s="24"/>
      <c r="O137" s="4">
        <v>45028</v>
      </c>
      <c r="P137" s="24"/>
      <c r="Q137" s="25"/>
      <c r="R137" s="22" t="e">
        <f t="shared" si="41"/>
        <v>#DIV/0!</v>
      </c>
      <c r="S137" s="25"/>
    </row>
    <row r="138" spans="1:19" x14ac:dyDescent="0.55000000000000004">
      <c r="A138" s="23"/>
      <c r="B138" s="24"/>
      <c r="C138" s="24"/>
      <c r="O138" s="4">
        <v>45029</v>
      </c>
      <c r="P138" s="24"/>
      <c r="Q138" s="25"/>
      <c r="R138" s="22" t="e">
        <f t="shared" si="41"/>
        <v>#DIV/0!</v>
      </c>
      <c r="S138" s="25"/>
    </row>
    <row r="139" spans="1:19" x14ac:dyDescent="0.55000000000000004">
      <c r="A139" s="23"/>
      <c r="B139" s="24"/>
      <c r="C139" s="24"/>
      <c r="O139" s="4">
        <v>45030</v>
      </c>
      <c r="P139" s="24"/>
      <c r="Q139" s="25"/>
      <c r="R139" s="22" t="e">
        <f t="shared" si="41"/>
        <v>#DIV/0!</v>
      </c>
      <c r="S139" s="25"/>
    </row>
    <row r="140" spans="1:19" x14ac:dyDescent="0.55000000000000004">
      <c r="A140" s="23"/>
      <c r="B140" s="24"/>
      <c r="C140" s="24"/>
      <c r="O140" s="4">
        <v>45031</v>
      </c>
      <c r="P140" s="24"/>
      <c r="Q140" s="25"/>
      <c r="R140" s="22" t="e">
        <f t="shared" si="41"/>
        <v>#DIV/0!</v>
      </c>
      <c r="S140" s="25"/>
    </row>
    <row r="141" spans="1:19" x14ac:dyDescent="0.55000000000000004">
      <c r="A141" s="23"/>
      <c r="B141" s="24"/>
      <c r="C141" s="24"/>
      <c r="O141" s="4">
        <v>45032</v>
      </c>
      <c r="P141" s="24"/>
      <c r="Q141" s="25"/>
      <c r="R141" s="22" t="e">
        <f t="shared" si="41"/>
        <v>#DIV/0!</v>
      </c>
      <c r="S141" s="25"/>
    </row>
    <row r="142" spans="1:19" x14ac:dyDescent="0.55000000000000004">
      <c r="A142" s="23"/>
      <c r="B142" s="24"/>
      <c r="C142" s="24"/>
      <c r="O142" s="4">
        <v>45033</v>
      </c>
      <c r="P142" s="24"/>
      <c r="Q142" s="25"/>
      <c r="R142" s="22" t="e">
        <f t="shared" si="41"/>
        <v>#DIV/0!</v>
      </c>
      <c r="S142" s="25"/>
    </row>
    <row r="143" spans="1:19" x14ac:dyDescent="0.55000000000000004">
      <c r="A143" s="23"/>
      <c r="B143" s="24"/>
      <c r="C143" s="24"/>
      <c r="O143" s="4">
        <v>45034</v>
      </c>
      <c r="P143" s="24"/>
      <c r="Q143" s="25"/>
      <c r="R143" s="22" t="e">
        <f t="shared" si="41"/>
        <v>#DIV/0!</v>
      </c>
      <c r="S143" s="25"/>
    </row>
    <row r="144" spans="1:19" x14ac:dyDescent="0.55000000000000004">
      <c r="A144" s="23"/>
      <c r="B144" s="24"/>
      <c r="C144" s="24"/>
      <c r="O144" s="4">
        <v>45035</v>
      </c>
      <c r="P144" s="24"/>
      <c r="Q144" s="25"/>
      <c r="R144" s="22" t="e">
        <f t="shared" si="41"/>
        <v>#DIV/0!</v>
      </c>
      <c r="S144" s="25"/>
    </row>
    <row r="145" spans="1:19" x14ac:dyDescent="0.55000000000000004">
      <c r="A145" s="23"/>
      <c r="B145" s="24"/>
      <c r="C145" s="24"/>
      <c r="O145" s="4">
        <v>45036</v>
      </c>
      <c r="P145" s="24"/>
      <c r="Q145" s="25"/>
      <c r="R145" s="22" t="e">
        <f t="shared" si="41"/>
        <v>#DIV/0!</v>
      </c>
      <c r="S145" s="25"/>
    </row>
    <row r="146" spans="1:19" x14ac:dyDescent="0.55000000000000004">
      <c r="A146" s="23"/>
      <c r="B146" s="24"/>
      <c r="C146" s="24"/>
      <c r="O146" s="4">
        <v>45037</v>
      </c>
      <c r="P146" s="24"/>
      <c r="Q146" s="25"/>
      <c r="R146" s="22" t="e">
        <f t="shared" si="41"/>
        <v>#DIV/0!</v>
      </c>
      <c r="S146" s="25"/>
    </row>
    <row r="147" spans="1:19" x14ac:dyDescent="0.55000000000000004">
      <c r="A147" s="23"/>
      <c r="B147" s="24"/>
      <c r="C147" s="24"/>
      <c r="O147" s="4">
        <v>45038</v>
      </c>
      <c r="P147" s="24"/>
      <c r="Q147" s="25"/>
      <c r="R147" s="22" t="e">
        <f t="shared" si="41"/>
        <v>#DIV/0!</v>
      </c>
      <c r="S147" s="25"/>
    </row>
    <row r="148" spans="1:19" x14ac:dyDescent="0.55000000000000004">
      <c r="A148" s="23"/>
      <c r="B148" s="24"/>
      <c r="C148" s="24"/>
      <c r="O148" s="4">
        <v>45039</v>
      </c>
      <c r="P148" s="24"/>
      <c r="Q148" s="25"/>
      <c r="R148" s="22" t="e">
        <f t="shared" si="41"/>
        <v>#DIV/0!</v>
      </c>
      <c r="S148" s="25"/>
    </row>
    <row r="149" spans="1:19" x14ac:dyDescent="0.55000000000000004">
      <c r="A149" s="23"/>
      <c r="B149" s="24"/>
      <c r="C149" s="24"/>
      <c r="O149" s="4">
        <v>45040</v>
      </c>
      <c r="P149" s="24"/>
      <c r="Q149" s="25"/>
      <c r="R149" s="22" t="e">
        <f t="shared" si="41"/>
        <v>#DIV/0!</v>
      </c>
      <c r="S149" s="25"/>
    </row>
    <row r="150" spans="1:19" x14ac:dyDescent="0.55000000000000004">
      <c r="A150" s="23"/>
      <c r="B150" s="24"/>
      <c r="C150" s="24"/>
      <c r="O150" s="4">
        <v>45041</v>
      </c>
      <c r="P150" s="24"/>
      <c r="Q150" s="25"/>
      <c r="R150" s="22" t="e">
        <f t="shared" si="41"/>
        <v>#DIV/0!</v>
      </c>
      <c r="S150" s="25"/>
    </row>
    <row r="151" spans="1:19" x14ac:dyDescent="0.55000000000000004">
      <c r="A151" s="23"/>
      <c r="B151" s="24"/>
      <c r="C151" s="24"/>
      <c r="O151" s="4">
        <v>45042</v>
      </c>
      <c r="P151" s="24"/>
      <c r="Q151" s="25"/>
      <c r="R151" s="22" t="e">
        <f t="shared" si="41"/>
        <v>#DIV/0!</v>
      </c>
      <c r="S151" s="25"/>
    </row>
    <row r="152" spans="1:19" x14ac:dyDescent="0.55000000000000004">
      <c r="A152" s="23"/>
      <c r="B152" s="24"/>
      <c r="C152" s="24"/>
      <c r="O152" s="4">
        <v>45043</v>
      </c>
      <c r="P152" s="24"/>
      <c r="Q152" s="25"/>
      <c r="R152" s="22" t="e">
        <f t="shared" si="41"/>
        <v>#DIV/0!</v>
      </c>
      <c r="S152" s="25"/>
    </row>
    <row r="153" spans="1:19" x14ac:dyDescent="0.55000000000000004">
      <c r="A153" s="23"/>
      <c r="B153" s="24"/>
      <c r="C153" s="24"/>
      <c r="O153" s="4">
        <v>45044</v>
      </c>
      <c r="P153" s="24"/>
      <c r="Q153" s="25"/>
      <c r="R153" s="22" t="e">
        <f t="shared" si="41"/>
        <v>#DIV/0!</v>
      </c>
      <c r="S153" s="25"/>
    </row>
    <row r="154" spans="1:19" x14ac:dyDescent="0.55000000000000004">
      <c r="A154" s="23"/>
      <c r="B154" s="24"/>
      <c r="C154" s="24"/>
      <c r="O154" s="4">
        <v>45045</v>
      </c>
      <c r="P154" s="24"/>
      <c r="Q154" s="25"/>
      <c r="R154" s="22" t="e">
        <f t="shared" si="41"/>
        <v>#DIV/0!</v>
      </c>
      <c r="S154" s="25"/>
    </row>
    <row r="155" spans="1:19" x14ac:dyDescent="0.55000000000000004">
      <c r="A155" s="23"/>
      <c r="B155" s="24"/>
      <c r="C155" s="24"/>
      <c r="O155" s="4">
        <v>45046</v>
      </c>
      <c r="P155" s="24"/>
      <c r="Q155" s="25"/>
      <c r="R155" s="22" t="e">
        <f t="shared" si="41"/>
        <v>#DIV/0!</v>
      </c>
      <c r="S155" s="25"/>
    </row>
    <row r="156" spans="1:19" x14ac:dyDescent="0.55000000000000004">
      <c r="A156" s="23"/>
      <c r="B156" s="24"/>
      <c r="C156" s="24"/>
      <c r="O156" s="4">
        <v>45047</v>
      </c>
      <c r="P156" s="24"/>
      <c r="Q156" s="25"/>
      <c r="R156" s="22" t="e">
        <f t="shared" si="41"/>
        <v>#DIV/0!</v>
      </c>
      <c r="S156" s="25"/>
    </row>
    <row r="157" spans="1:19" x14ac:dyDescent="0.55000000000000004">
      <c r="A157" s="23"/>
      <c r="B157" s="24"/>
      <c r="C157" s="24"/>
      <c r="O157" s="4">
        <v>45048</v>
      </c>
      <c r="P157" s="24"/>
      <c r="Q157" s="25"/>
      <c r="R157" s="22" t="e">
        <f t="shared" si="41"/>
        <v>#DIV/0!</v>
      </c>
      <c r="S157" s="25"/>
    </row>
    <row r="158" spans="1:19" x14ac:dyDescent="0.55000000000000004">
      <c r="A158" s="23"/>
      <c r="B158" s="24"/>
      <c r="C158" s="24"/>
      <c r="O158" s="4">
        <v>45049</v>
      </c>
      <c r="P158" s="24"/>
      <c r="Q158" s="25"/>
      <c r="R158" s="22" t="e">
        <f t="shared" si="41"/>
        <v>#DIV/0!</v>
      </c>
      <c r="S158" s="25"/>
    </row>
    <row r="159" spans="1:19" x14ac:dyDescent="0.55000000000000004">
      <c r="A159" s="23"/>
      <c r="B159" s="24"/>
      <c r="C159" s="24"/>
      <c r="O159" s="4">
        <v>45050</v>
      </c>
      <c r="P159" s="24"/>
      <c r="Q159" s="25"/>
      <c r="R159" s="22" t="e">
        <f t="shared" si="41"/>
        <v>#DIV/0!</v>
      </c>
      <c r="S159" s="25"/>
    </row>
    <row r="160" spans="1:19" x14ac:dyDescent="0.55000000000000004">
      <c r="A160" s="23"/>
      <c r="B160" s="24"/>
      <c r="C160" s="24"/>
      <c r="O160" s="4">
        <v>45051</v>
      </c>
      <c r="P160" s="24"/>
      <c r="Q160" s="25"/>
      <c r="R160" s="22" t="e">
        <f t="shared" si="41"/>
        <v>#DIV/0!</v>
      </c>
      <c r="S160" s="25"/>
    </row>
    <row r="161" spans="1:19" x14ac:dyDescent="0.55000000000000004">
      <c r="A161" s="23"/>
      <c r="B161" s="24"/>
      <c r="C161" s="24"/>
      <c r="O161" s="4">
        <v>45052</v>
      </c>
      <c r="P161" s="24"/>
      <c r="Q161" s="25"/>
      <c r="R161" s="22" t="e">
        <f t="shared" si="41"/>
        <v>#DIV/0!</v>
      </c>
      <c r="S161" s="25"/>
    </row>
    <row r="162" spans="1:19" x14ac:dyDescent="0.55000000000000004">
      <c r="A162" s="23"/>
      <c r="B162" s="24"/>
      <c r="C162" s="24"/>
      <c r="O162" s="4">
        <v>45053</v>
      </c>
      <c r="P162" s="24"/>
      <c r="Q162" s="25"/>
      <c r="R162" s="22" t="e">
        <f t="shared" si="41"/>
        <v>#DIV/0!</v>
      </c>
      <c r="S162" s="25"/>
    </row>
    <row r="163" spans="1:19" x14ac:dyDescent="0.55000000000000004">
      <c r="A163" s="23"/>
      <c r="B163" s="24"/>
      <c r="C163" s="24"/>
      <c r="O163" s="4">
        <v>45054</v>
      </c>
      <c r="P163" s="24"/>
      <c r="Q163" s="25"/>
      <c r="R163" s="22" t="e">
        <f t="shared" si="41"/>
        <v>#DIV/0!</v>
      </c>
      <c r="S163" s="25"/>
    </row>
    <row r="164" spans="1:19" x14ac:dyDescent="0.55000000000000004">
      <c r="A164" s="23"/>
      <c r="B164" s="24"/>
      <c r="C164" s="24"/>
      <c r="O164" s="4">
        <v>45055</v>
      </c>
      <c r="P164" s="24"/>
      <c r="Q164" s="25"/>
      <c r="R164" s="22" t="e">
        <f t="shared" si="41"/>
        <v>#DIV/0!</v>
      </c>
      <c r="S164" s="25"/>
    </row>
    <row r="165" spans="1:19" x14ac:dyDescent="0.55000000000000004">
      <c r="A165" s="23"/>
      <c r="B165" s="24"/>
      <c r="C165" s="24"/>
      <c r="O165" s="4">
        <v>45056</v>
      </c>
      <c r="P165" s="24"/>
      <c r="Q165" s="25"/>
      <c r="R165" s="22" t="e">
        <f t="shared" si="41"/>
        <v>#DIV/0!</v>
      </c>
      <c r="S165" s="25"/>
    </row>
    <row r="166" spans="1:19" x14ac:dyDescent="0.55000000000000004">
      <c r="A166" s="23"/>
      <c r="B166" s="24"/>
      <c r="C166" s="24"/>
      <c r="O166" s="4">
        <v>45057</v>
      </c>
      <c r="P166" s="24"/>
      <c r="Q166" s="25"/>
      <c r="R166" s="22" t="e">
        <f t="shared" si="41"/>
        <v>#DIV/0!</v>
      </c>
      <c r="S166" s="25"/>
    </row>
    <row r="167" spans="1:19" x14ac:dyDescent="0.55000000000000004">
      <c r="A167" s="23"/>
      <c r="B167" s="24"/>
      <c r="C167" s="24"/>
      <c r="O167" s="4">
        <v>45058</v>
      </c>
      <c r="P167" s="24"/>
      <c r="Q167" s="25"/>
      <c r="R167" s="22" t="e">
        <f t="shared" si="41"/>
        <v>#DIV/0!</v>
      </c>
      <c r="S167" s="25"/>
    </row>
    <row r="168" spans="1:19" x14ac:dyDescent="0.55000000000000004">
      <c r="A168" s="23"/>
      <c r="B168" s="24"/>
      <c r="C168" s="24"/>
      <c r="O168" s="4">
        <v>45059</v>
      </c>
      <c r="P168" s="24"/>
      <c r="Q168" s="25"/>
      <c r="R168" s="22" t="e">
        <f t="shared" si="41"/>
        <v>#DIV/0!</v>
      </c>
      <c r="S168" s="25"/>
    </row>
    <row r="169" spans="1:19" x14ac:dyDescent="0.55000000000000004">
      <c r="A169" s="23"/>
      <c r="B169" s="24"/>
      <c r="C169" s="24"/>
      <c r="O169" s="4">
        <v>45060</v>
      </c>
      <c r="P169" s="24"/>
      <c r="Q169" s="25"/>
      <c r="R169" s="22" t="e">
        <f t="shared" si="41"/>
        <v>#DIV/0!</v>
      </c>
      <c r="S169" s="25"/>
    </row>
    <row r="170" spans="1:19" x14ac:dyDescent="0.55000000000000004">
      <c r="A170" s="23"/>
      <c r="B170" s="24"/>
      <c r="C170" s="24"/>
      <c r="O170" s="4">
        <v>45061</v>
      </c>
      <c r="P170" s="24"/>
      <c r="Q170" s="25"/>
      <c r="R170" s="22" t="e">
        <f t="shared" si="41"/>
        <v>#DIV/0!</v>
      </c>
      <c r="S170" s="25"/>
    </row>
    <row r="171" spans="1:19" x14ac:dyDescent="0.55000000000000004">
      <c r="A171" s="23"/>
      <c r="B171" s="24"/>
      <c r="C171" s="24"/>
      <c r="O171" s="4">
        <v>45062</v>
      </c>
      <c r="P171" s="24"/>
      <c r="Q171" s="25"/>
      <c r="R171" s="22" t="e">
        <f t="shared" si="41"/>
        <v>#DIV/0!</v>
      </c>
      <c r="S171" s="25"/>
    </row>
    <row r="172" spans="1:19" x14ac:dyDescent="0.55000000000000004">
      <c r="A172" s="23"/>
      <c r="B172" s="24"/>
      <c r="C172" s="24"/>
      <c r="O172" s="4">
        <v>45063</v>
      </c>
      <c r="P172" s="24"/>
      <c r="Q172" s="25"/>
      <c r="R172" s="22" t="e">
        <f t="shared" si="41"/>
        <v>#DIV/0!</v>
      </c>
      <c r="S172" s="25"/>
    </row>
    <row r="173" spans="1:19" x14ac:dyDescent="0.55000000000000004">
      <c r="A173" s="23"/>
      <c r="B173" s="24"/>
      <c r="C173" s="24"/>
      <c r="O173" s="4">
        <v>45064</v>
      </c>
      <c r="P173" s="24"/>
      <c r="Q173" s="25"/>
      <c r="R173" s="22" t="e">
        <f t="shared" si="41"/>
        <v>#DIV/0!</v>
      </c>
      <c r="S173" s="25"/>
    </row>
    <row r="174" spans="1:19" x14ac:dyDescent="0.55000000000000004">
      <c r="A174" s="23"/>
      <c r="B174" s="24"/>
      <c r="C174" s="24"/>
      <c r="O174" s="4">
        <v>45065</v>
      </c>
      <c r="P174" s="24"/>
      <c r="Q174" s="25"/>
      <c r="R174" s="22" t="e">
        <f t="shared" si="41"/>
        <v>#DIV/0!</v>
      </c>
      <c r="S174" s="25"/>
    </row>
    <row r="175" spans="1:19" x14ac:dyDescent="0.55000000000000004">
      <c r="A175" s="23"/>
      <c r="B175" s="24"/>
      <c r="C175" s="24"/>
      <c r="O175" s="4">
        <v>45066</v>
      </c>
      <c r="P175" s="24"/>
      <c r="Q175" s="25"/>
      <c r="R175" s="22" t="e">
        <f t="shared" si="41"/>
        <v>#DIV/0!</v>
      </c>
      <c r="S175" s="25"/>
    </row>
    <row r="176" spans="1:19" x14ac:dyDescent="0.55000000000000004">
      <c r="A176" s="23"/>
      <c r="B176" s="24"/>
      <c r="C176" s="24"/>
      <c r="O176" s="4">
        <v>45067</v>
      </c>
      <c r="P176" s="24"/>
      <c r="Q176" s="25"/>
      <c r="R176" s="22" t="e">
        <f t="shared" si="41"/>
        <v>#DIV/0!</v>
      </c>
      <c r="S176" s="25"/>
    </row>
    <row r="177" spans="1:19" x14ac:dyDescent="0.55000000000000004">
      <c r="A177" s="23"/>
      <c r="B177" s="24"/>
      <c r="C177" s="24"/>
      <c r="O177" s="4">
        <v>45068</v>
      </c>
      <c r="P177" s="24"/>
      <c r="Q177" s="25"/>
      <c r="R177" s="22" t="e">
        <f t="shared" si="41"/>
        <v>#DIV/0!</v>
      </c>
      <c r="S177" s="25"/>
    </row>
    <row r="178" spans="1:19" x14ac:dyDescent="0.55000000000000004">
      <c r="A178" s="23"/>
      <c r="B178" s="24"/>
      <c r="C178" s="24"/>
      <c r="O178" s="4">
        <v>45069</v>
      </c>
      <c r="P178" s="24"/>
      <c r="Q178" s="25"/>
      <c r="R178" s="22" t="e">
        <f t="shared" si="41"/>
        <v>#DIV/0!</v>
      </c>
      <c r="S178" s="25"/>
    </row>
    <row r="179" spans="1:19" x14ac:dyDescent="0.55000000000000004">
      <c r="A179" s="23"/>
      <c r="B179" s="24"/>
      <c r="C179" s="24"/>
      <c r="O179" s="4">
        <v>45070</v>
      </c>
      <c r="P179" s="24"/>
      <c r="Q179" s="25"/>
      <c r="R179" s="22" t="e">
        <f t="shared" si="41"/>
        <v>#DIV/0!</v>
      </c>
      <c r="S179" s="25"/>
    </row>
    <row r="180" spans="1:19" x14ac:dyDescent="0.55000000000000004">
      <c r="A180" s="23"/>
      <c r="B180" s="24"/>
      <c r="C180" s="24"/>
      <c r="O180" s="4">
        <v>45071</v>
      </c>
      <c r="P180" s="24"/>
      <c r="Q180" s="25"/>
      <c r="R180" s="22" t="e">
        <f t="shared" si="41"/>
        <v>#DIV/0!</v>
      </c>
      <c r="S180" s="25"/>
    </row>
    <row r="181" spans="1:19" x14ac:dyDescent="0.55000000000000004">
      <c r="A181" s="23"/>
      <c r="B181" s="24"/>
      <c r="C181" s="24"/>
      <c r="O181" s="4">
        <v>45072</v>
      </c>
      <c r="P181" s="24"/>
      <c r="Q181" s="25"/>
      <c r="R181" s="22" t="e">
        <f t="shared" si="41"/>
        <v>#DIV/0!</v>
      </c>
      <c r="S181" s="25"/>
    </row>
    <row r="182" spans="1:19" x14ac:dyDescent="0.55000000000000004">
      <c r="A182" s="23"/>
      <c r="B182" s="24"/>
      <c r="C182" s="24"/>
      <c r="O182" s="4">
        <v>45073</v>
      </c>
      <c r="P182" s="24"/>
      <c r="Q182" s="25"/>
      <c r="R182" s="22" t="e">
        <f t="shared" si="41"/>
        <v>#DIV/0!</v>
      </c>
      <c r="S182" s="25"/>
    </row>
    <row r="183" spans="1:19" x14ac:dyDescent="0.55000000000000004">
      <c r="A183" s="23"/>
      <c r="B183" s="24"/>
      <c r="C183" s="24"/>
      <c r="O183" s="4">
        <v>45074</v>
      </c>
      <c r="P183" s="24"/>
      <c r="Q183" s="25"/>
      <c r="R183" s="22" t="e">
        <f t="shared" si="41"/>
        <v>#DIV/0!</v>
      </c>
      <c r="S183" s="25"/>
    </row>
    <row r="184" spans="1:19" x14ac:dyDescent="0.55000000000000004">
      <c r="A184" s="23"/>
      <c r="B184" s="24"/>
      <c r="C184" s="24"/>
      <c r="O184" s="4">
        <v>45075</v>
      </c>
      <c r="P184" s="24"/>
      <c r="Q184" s="25"/>
      <c r="R184" s="22" t="e">
        <f t="shared" si="41"/>
        <v>#DIV/0!</v>
      </c>
      <c r="S184" s="25"/>
    </row>
    <row r="185" spans="1:19" x14ac:dyDescent="0.55000000000000004">
      <c r="A185" s="23"/>
      <c r="B185" s="24"/>
      <c r="C185" s="24"/>
      <c r="O185" s="4">
        <v>45076</v>
      </c>
      <c r="P185" s="24"/>
      <c r="Q185" s="25"/>
      <c r="R185" s="22" t="e">
        <f t="shared" si="41"/>
        <v>#DIV/0!</v>
      </c>
      <c r="S185" s="25"/>
    </row>
    <row r="186" spans="1:19" x14ac:dyDescent="0.55000000000000004">
      <c r="A186" s="23"/>
      <c r="B186" s="24"/>
      <c r="C186" s="24"/>
      <c r="O186" s="4">
        <v>45077</v>
      </c>
      <c r="P186" s="24"/>
      <c r="Q186" s="25"/>
      <c r="R186" s="22" t="e">
        <f t="shared" si="41"/>
        <v>#DIV/0!</v>
      </c>
      <c r="S186" s="25"/>
    </row>
    <row r="187" spans="1:19" x14ac:dyDescent="0.55000000000000004">
      <c r="A187" s="23"/>
      <c r="B187" s="24"/>
      <c r="C187" s="24"/>
      <c r="O187" s="4">
        <v>45078</v>
      </c>
      <c r="P187" s="24"/>
      <c r="Q187" s="25"/>
      <c r="R187" s="22" t="e">
        <f t="shared" si="41"/>
        <v>#DIV/0!</v>
      </c>
      <c r="S187" s="25"/>
    </row>
    <row r="188" spans="1:19" x14ac:dyDescent="0.55000000000000004">
      <c r="A188" s="23"/>
      <c r="B188" s="24"/>
      <c r="C188" s="24"/>
      <c r="O188" s="4">
        <v>45079</v>
      </c>
      <c r="P188" s="24"/>
      <c r="Q188" s="25"/>
      <c r="R188" s="22" t="e">
        <f t="shared" si="41"/>
        <v>#DIV/0!</v>
      </c>
      <c r="S188" s="25"/>
    </row>
    <row r="189" spans="1:19" x14ac:dyDescent="0.55000000000000004">
      <c r="A189" s="23"/>
      <c r="B189" s="24"/>
      <c r="C189" s="24"/>
      <c r="O189" s="4">
        <v>45080</v>
      </c>
      <c r="P189" s="24"/>
      <c r="Q189" s="25"/>
      <c r="R189" s="22" t="e">
        <f t="shared" si="41"/>
        <v>#DIV/0!</v>
      </c>
      <c r="S189" s="25"/>
    </row>
    <row r="190" spans="1:19" x14ac:dyDescent="0.55000000000000004">
      <c r="A190" s="23"/>
      <c r="B190" s="24"/>
      <c r="C190" s="24"/>
      <c r="O190" s="4">
        <v>45081</v>
      </c>
      <c r="P190" s="24"/>
      <c r="Q190" s="25"/>
      <c r="R190" s="22" t="e">
        <f t="shared" si="41"/>
        <v>#DIV/0!</v>
      </c>
      <c r="S190" s="25"/>
    </row>
    <row r="191" spans="1:19" x14ac:dyDescent="0.55000000000000004">
      <c r="A191" s="23"/>
      <c r="B191" s="24"/>
      <c r="C191" s="24"/>
      <c r="O191" s="4">
        <v>45082</v>
      </c>
      <c r="P191" s="24"/>
      <c r="Q191" s="25"/>
      <c r="R191" s="22" t="e">
        <f t="shared" si="41"/>
        <v>#DIV/0!</v>
      </c>
      <c r="S191" s="25"/>
    </row>
    <row r="192" spans="1:19" x14ac:dyDescent="0.55000000000000004">
      <c r="A192" s="23"/>
      <c r="B192" s="24"/>
      <c r="C192" s="24"/>
      <c r="O192" s="4">
        <v>45083</v>
      </c>
      <c r="P192" s="24"/>
      <c r="Q192" s="25"/>
      <c r="R192" s="22" t="e">
        <f t="shared" si="41"/>
        <v>#DIV/0!</v>
      </c>
      <c r="S192" s="25"/>
    </row>
    <row r="193" spans="1:19" x14ac:dyDescent="0.55000000000000004">
      <c r="A193" s="23"/>
      <c r="B193" s="24"/>
      <c r="C193" s="24"/>
      <c r="O193" s="4">
        <v>45084</v>
      </c>
      <c r="P193" s="24"/>
      <c r="Q193" s="25"/>
      <c r="R193" s="22" t="e">
        <f t="shared" si="41"/>
        <v>#DIV/0!</v>
      </c>
      <c r="S193" s="25"/>
    </row>
    <row r="194" spans="1:19" x14ac:dyDescent="0.55000000000000004">
      <c r="A194" s="23"/>
      <c r="B194" s="24"/>
      <c r="C194" s="24"/>
      <c r="O194" s="4">
        <v>45085</v>
      </c>
      <c r="P194" s="24"/>
      <c r="Q194" s="25"/>
      <c r="R194" s="22" t="e">
        <f t="shared" si="41"/>
        <v>#DIV/0!</v>
      </c>
      <c r="S194" s="25"/>
    </row>
    <row r="195" spans="1:19" x14ac:dyDescent="0.55000000000000004">
      <c r="A195" s="23"/>
      <c r="B195" s="24"/>
      <c r="C195" s="24"/>
      <c r="O195" s="4">
        <v>45086</v>
      </c>
      <c r="P195" s="24"/>
      <c r="Q195" s="25"/>
      <c r="R195" s="22" t="e">
        <f t="shared" si="41"/>
        <v>#DIV/0!</v>
      </c>
      <c r="S195" s="25"/>
    </row>
    <row r="196" spans="1:19" x14ac:dyDescent="0.55000000000000004">
      <c r="A196" s="23"/>
      <c r="B196" s="24"/>
      <c r="C196" s="24"/>
      <c r="O196" s="4">
        <v>45087</v>
      </c>
      <c r="P196" s="24"/>
      <c r="Q196" s="25"/>
      <c r="R196" s="22" t="e">
        <f t="shared" si="41"/>
        <v>#DIV/0!</v>
      </c>
      <c r="S196" s="25"/>
    </row>
    <row r="197" spans="1:19" x14ac:dyDescent="0.55000000000000004">
      <c r="A197" s="23"/>
      <c r="B197" s="24"/>
      <c r="C197" s="24"/>
      <c r="O197" s="4">
        <v>45088</v>
      </c>
      <c r="P197" s="24"/>
      <c r="Q197" s="25"/>
      <c r="R197" s="22" t="e">
        <f t="shared" si="41"/>
        <v>#DIV/0!</v>
      </c>
      <c r="S197" s="25"/>
    </row>
    <row r="198" spans="1:19" x14ac:dyDescent="0.55000000000000004">
      <c r="A198" s="23"/>
      <c r="B198" s="24"/>
      <c r="C198" s="24"/>
      <c r="O198" s="4">
        <v>45089</v>
      </c>
      <c r="P198" s="24"/>
      <c r="Q198" s="25"/>
      <c r="R198" s="22" t="e">
        <f t="shared" ref="R198:R247" si="42">P198*(S198/Q198)*4</f>
        <v>#DIV/0!</v>
      </c>
      <c r="S198" s="25"/>
    </row>
    <row r="199" spans="1:19" x14ac:dyDescent="0.55000000000000004">
      <c r="A199" s="23"/>
      <c r="B199" s="24"/>
      <c r="C199" s="24"/>
      <c r="O199" s="4">
        <v>45090</v>
      </c>
      <c r="P199" s="24"/>
      <c r="Q199" s="25"/>
      <c r="R199" s="22" t="e">
        <f t="shared" si="42"/>
        <v>#DIV/0!</v>
      </c>
      <c r="S199" s="25"/>
    </row>
    <row r="200" spans="1:19" x14ac:dyDescent="0.55000000000000004">
      <c r="A200" s="23"/>
      <c r="B200" s="24"/>
      <c r="C200" s="24"/>
      <c r="O200" s="4">
        <v>45091</v>
      </c>
      <c r="P200" s="24"/>
      <c r="Q200" s="25"/>
      <c r="R200" s="22" t="e">
        <f t="shared" si="42"/>
        <v>#DIV/0!</v>
      </c>
      <c r="S200" s="25"/>
    </row>
    <row r="201" spans="1:19" x14ac:dyDescent="0.55000000000000004">
      <c r="A201" s="23"/>
      <c r="B201" s="24"/>
      <c r="C201" s="24"/>
      <c r="O201" s="4">
        <v>45092</v>
      </c>
      <c r="P201" s="24"/>
      <c r="Q201" s="25"/>
      <c r="R201" s="22" t="e">
        <f t="shared" si="42"/>
        <v>#DIV/0!</v>
      </c>
      <c r="S201" s="25"/>
    </row>
    <row r="202" spans="1:19" x14ac:dyDescent="0.55000000000000004">
      <c r="A202" s="23"/>
      <c r="B202" s="24"/>
      <c r="C202" s="24"/>
      <c r="O202" s="4">
        <v>45093</v>
      </c>
      <c r="P202" s="24"/>
      <c r="Q202" s="25"/>
      <c r="R202" s="22" t="e">
        <f t="shared" si="42"/>
        <v>#DIV/0!</v>
      </c>
      <c r="S202" s="25"/>
    </row>
    <row r="203" spans="1:19" x14ac:dyDescent="0.55000000000000004">
      <c r="A203" s="23"/>
      <c r="B203" s="24"/>
      <c r="C203" s="24"/>
      <c r="O203" s="4">
        <v>45094</v>
      </c>
      <c r="P203" s="24"/>
      <c r="Q203" s="25"/>
      <c r="R203" s="22" t="e">
        <f t="shared" si="42"/>
        <v>#DIV/0!</v>
      </c>
      <c r="S203" s="25"/>
    </row>
    <row r="204" spans="1:19" x14ac:dyDescent="0.55000000000000004">
      <c r="A204" s="23"/>
      <c r="B204" s="24"/>
      <c r="C204" s="24"/>
      <c r="O204" s="4">
        <v>45095</v>
      </c>
      <c r="P204" s="24"/>
      <c r="Q204" s="25"/>
      <c r="R204" s="22" t="e">
        <f t="shared" si="42"/>
        <v>#DIV/0!</v>
      </c>
      <c r="S204" s="25"/>
    </row>
    <row r="205" spans="1:19" x14ac:dyDescent="0.55000000000000004">
      <c r="A205" s="23"/>
      <c r="B205" s="24"/>
      <c r="C205" s="24"/>
      <c r="O205" s="4">
        <v>45096</v>
      </c>
      <c r="P205" s="24"/>
      <c r="Q205" s="25"/>
      <c r="R205" s="22" t="e">
        <f t="shared" si="42"/>
        <v>#DIV/0!</v>
      </c>
      <c r="S205" s="25"/>
    </row>
    <row r="206" spans="1:19" x14ac:dyDescent="0.55000000000000004">
      <c r="A206" s="23"/>
      <c r="B206" s="24"/>
      <c r="C206" s="24"/>
      <c r="O206" s="4">
        <v>45097</v>
      </c>
      <c r="P206" s="24"/>
      <c r="Q206" s="25"/>
      <c r="R206" s="22" t="e">
        <f t="shared" si="42"/>
        <v>#DIV/0!</v>
      </c>
      <c r="S206" s="25"/>
    </row>
    <row r="207" spans="1:19" x14ac:dyDescent="0.55000000000000004">
      <c r="A207" s="23"/>
      <c r="B207" s="24"/>
      <c r="C207" s="24"/>
      <c r="O207" s="4">
        <v>45098</v>
      </c>
      <c r="P207" s="24"/>
      <c r="Q207" s="25"/>
      <c r="R207" s="22" t="e">
        <f t="shared" si="42"/>
        <v>#DIV/0!</v>
      </c>
      <c r="S207" s="25"/>
    </row>
    <row r="208" spans="1:19" x14ac:dyDescent="0.55000000000000004">
      <c r="A208" s="23"/>
      <c r="B208" s="24"/>
      <c r="C208" s="24"/>
      <c r="O208" s="4">
        <v>45099</v>
      </c>
      <c r="P208" s="24"/>
      <c r="Q208" s="25"/>
      <c r="R208" s="22" t="e">
        <f t="shared" si="42"/>
        <v>#DIV/0!</v>
      </c>
      <c r="S208" s="25"/>
    </row>
    <row r="209" spans="1:19" x14ac:dyDescent="0.55000000000000004">
      <c r="A209" s="23"/>
      <c r="B209" s="24"/>
      <c r="C209" s="24"/>
      <c r="O209" s="4">
        <v>45100</v>
      </c>
      <c r="P209" s="24"/>
      <c r="Q209" s="25"/>
      <c r="R209" s="22" t="e">
        <f t="shared" si="42"/>
        <v>#DIV/0!</v>
      </c>
      <c r="S209" s="25"/>
    </row>
    <row r="210" spans="1:19" x14ac:dyDescent="0.55000000000000004">
      <c r="A210" s="23"/>
      <c r="B210" s="24"/>
      <c r="C210" s="24"/>
      <c r="O210" s="4">
        <v>45101</v>
      </c>
      <c r="P210" s="24"/>
      <c r="Q210" s="25"/>
      <c r="R210" s="22" t="e">
        <f t="shared" si="42"/>
        <v>#DIV/0!</v>
      </c>
      <c r="S210" s="25"/>
    </row>
    <row r="211" spans="1:19" x14ac:dyDescent="0.55000000000000004">
      <c r="A211" s="23"/>
      <c r="B211" s="24"/>
      <c r="C211" s="24"/>
      <c r="O211" s="4">
        <v>45102</v>
      </c>
      <c r="P211" s="24"/>
      <c r="Q211" s="25"/>
      <c r="R211" s="22" t="e">
        <f t="shared" si="42"/>
        <v>#DIV/0!</v>
      </c>
      <c r="S211" s="25"/>
    </row>
    <row r="212" spans="1:19" x14ac:dyDescent="0.55000000000000004">
      <c r="A212" s="23"/>
      <c r="B212" s="24"/>
      <c r="C212" s="24"/>
      <c r="O212" s="4">
        <v>45103</v>
      </c>
      <c r="P212" s="24"/>
      <c r="Q212" s="25"/>
      <c r="R212" s="22" t="e">
        <f t="shared" si="42"/>
        <v>#DIV/0!</v>
      </c>
      <c r="S212" s="25"/>
    </row>
    <row r="213" spans="1:19" x14ac:dyDescent="0.55000000000000004">
      <c r="A213" s="23"/>
      <c r="B213" s="24"/>
      <c r="C213" s="24"/>
      <c r="O213" s="4">
        <v>45104</v>
      </c>
      <c r="P213" s="24"/>
      <c r="Q213" s="25"/>
      <c r="R213" s="22" t="e">
        <f t="shared" si="42"/>
        <v>#DIV/0!</v>
      </c>
      <c r="S213" s="25"/>
    </row>
    <row r="214" spans="1:19" x14ac:dyDescent="0.55000000000000004">
      <c r="A214" s="23"/>
      <c r="B214" s="24"/>
      <c r="C214" s="24"/>
      <c r="O214" s="4">
        <v>45105</v>
      </c>
      <c r="P214" s="24"/>
      <c r="Q214" s="25"/>
      <c r="R214" s="22" t="e">
        <f t="shared" si="42"/>
        <v>#DIV/0!</v>
      </c>
      <c r="S214" s="25"/>
    </row>
    <row r="215" spans="1:19" x14ac:dyDescent="0.55000000000000004">
      <c r="A215" s="23"/>
      <c r="B215" s="24"/>
      <c r="C215" s="24"/>
      <c r="O215" s="4">
        <v>45106</v>
      </c>
      <c r="P215" s="24"/>
      <c r="Q215" s="25"/>
      <c r="R215" s="22" t="e">
        <f t="shared" si="42"/>
        <v>#DIV/0!</v>
      </c>
      <c r="S215" s="25"/>
    </row>
    <row r="216" spans="1:19" x14ac:dyDescent="0.55000000000000004">
      <c r="A216" s="23"/>
      <c r="B216" s="24"/>
      <c r="C216" s="24"/>
      <c r="O216" s="4">
        <v>45107</v>
      </c>
      <c r="P216" s="24"/>
      <c r="Q216" s="25"/>
      <c r="R216" s="22" t="e">
        <f t="shared" si="42"/>
        <v>#DIV/0!</v>
      </c>
      <c r="S216" s="25"/>
    </row>
    <row r="217" spans="1:19" x14ac:dyDescent="0.55000000000000004">
      <c r="A217" s="23"/>
      <c r="B217" s="24"/>
      <c r="C217" s="24"/>
      <c r="O217" s="4">
        <v>45108</v>
      </c>
      <c r="P217" s="24"/>
      <c r="Q217" s="25"/>
      <c r="R217" s="22" t="e">
        <f t="shared" si="42"/>
        <v>#DIV/0!</v>
      </c>
      <c r="S217" s="25"/>
    </row>
    <row r="218" spans="1:19" x14ac:dyDescent="0.55000000000000004">
      <c r="A218" s="23"/>
      <c r="B218" s="24"/>
      <c r="C218" s="24"/>
      <c r="O218" s="4">
        <v>45109</v>
      </c>
      <c r="P218" s="24"/>
      <c r="Q218" s="25"/>
      <c r="R218" s="22" t="e">
        <f t="shared" si="42"/>
        <v>#DIV/0!</v>
      </c>
      <c r="S218" s="25"/>
    </row>
    <row r="219" spans="1:19" x14ac:dyDescent="0.55000000000000004">
      <c r="A219" s="23"/>
      <c r="B219" s="24"/>
      <c r="C219" s="24"/>
      <c r="O219" s="4">
        <v>45110</v>
      </c>
      <c r="P219" s="24"/>
      <c r="Q219" s="25"/>
      <c r="R219" s="22" t="e">
        <f t="shared" si="42"/>
        <v>#DIV/0!</v>
      </c>
      <c r="S219" s="25"/>
    </row>
    <row r="220" spans="1:19" x14ac:dyDescent="0.55000000000000004">
      <c r="A220" s="23"/>
      <c r="B220" s="24"/>
      <c r="C220" s="24"/>
      <c r="O220" s="4">
        <v>45111</v>
      </c>
      <c r="P220" s="24"/>
      <c r="Q220" s="25"/>
      <c r="R220" s="22" t="e">
        <f t="shared" si="42"/>
        <v>#DIV/0!</v>
      </c>
      <c r="S220" s="25"/>
    </row>
    <row r="221" spans="1:19" x14ac:dyDescent="0.55000000000000004">
      <c r="A221" s="23"/>
      <c r="B221" s="24"/>
      <c r="C221" s="24"/>
      <c r="O221" s="4">
        <v>45112</v>
      </c>
      <c r="P221" s="24"/>
      <c r="Q221" s="25"/>
      <c r="R221" s="22" t="e">
        <f t="shared" si="42"/>
        <v>#DIV/0!</v>
      </c>
      <c r="S221" s="25"/>
    </row>
    <row r="222" spans="1:19" x14ac:dyDescent="0.55000000000000004">
      <c r="A222" s="23"/>
      <c r="B222" s="24"/>
      <c r="C222" s="24"/>
      <c r="O222" s="4">
        <v>45113</v>
      </c>
      <c r="P222" s="24"/>
      <c r="Q222" s="25"/>
      <c r="R222" s="22" t="e">
        <f t="shared" si="42"/>
        <v>#DIV/0!</v>
      </c>
      <c r="S222" s="25"/>
    </row>
    <row r="223" spans="1:19" x14ac:dyDescent="0.55000000000000004">
      <c r="A223" s="23"/>
      <c r="B223" s="24"/>
      <c r="C223" s="24"/>
      <c r="O223" s="4">
        <v>45114</v>
      </c>
      <c r="P223" s="24"/>
      <c r="Q223" s="25"/>
      <c r="R223" s="22" t="e">
        <f t="shared" si="42"/>
        <v>#DIV/0!</v>
      </c>
      <c r="S223" s="25"/>
    </row>
    <row r="224" spans="1:19" x14ac:dyDescent="0.55000000000000004">
      <c r="A224" s="23"/>
      <c r="B224" s="24"/>
      <c r="C224" s="24"/>
      <c r="O224" s="4">
        <v>45115</v>
      </c>
      <c r="P224" s="24"/>
      <c r="Q224" s="25"/>
      <c r="R224" s="22" t="e">
        <f t="shared" si="42"/>
        <v>#DIV/0!</v>
      </c>
      <c r="S224" s="25"/>
    </row>
    <row r="225" spans="1:19" x14ac:dyDescent="0.55000000000000004">
      <c r="A225" s="23"/>
      <c r="B225" s="24"/>
      <c r="C225" s="24"/>
      <c r="O225" s="4">
        <v>45116</v>
      </c>
      <c r="P225" s="24"/>
      <c r="Q225" s="25"/>
      <c r="R225" s="22" t="e">
        <f t="shared" si="42"/>
        <v>#DIV/0!</v>
      </c>
      <c r="S225" s="25"/>
    </row>
    <row r="226" spans="1:19" x14ac:dyDescent="0.55000000000000004">
      <c r="A226" s="23"/>
      <c r="B226" s="24"/>
      <c r="C226" s="24"/>
      <c r="O226" s="4">
        <v>45117</v>
      </c>
      <c r="P226" s="24"/>
      <c r="Q226" s="25"/>
      <c r="R226" s="22" t="e">
        <f t="shared" si="42"/>
        <v>#DIV/0!</v>
      </c>
      <c r="S226" s="25"/>
    </row>
    <row r="227" spans="1:19" x14ac:dyDescent="0.55000000000000004">
      <c r="A227" s="23"/>
      <c r="B227" s="24"/>
      <c r="C227" s="24"/>
      <c r="O227" s="4">
        <v>45118</v>
      </c>
      <c r="P227" s="24"/>
      <c r="Q227" s="25"/>
      <c r="R227" s="22" t="e">
        <f t="shared" si="42"/>
        <v>#DIV/0!</v>
      </c>
      <c r="S227" s="25"/>
    </row>
    <row r="228" spans="1:19" x14ac:dyDescent="0.55000000000000004">
      <c r="A228" s="23"/>
      <c r="B228" s="24"/>
      <c r="C228" s="24"/>
      <c r="O228" s="4">
        <v>45119</v>
      </c>
      <c r="P228" s="24"/>
      <c r="Q228" s="25"/>
      <c r="R228" s="22" t="e">
        <f t="shared" si="42"/>
        <v>#DIV/0!</v>
      </c>
      <c r="S228" s="25"/>
    </row>
    <row r="229" spans="1:19" x14ac:dyDescent="0.55000000000000004">
      <c r="A229" s="23"/>
      <c r="B229" s="24"/>
      <c r="C229" s="24"/>
      <c r="O229" s="4">
        <v>45120</v>
      </c>
      <c r="P229" s="24"/>
      <c r="Q229" s="25"/>
      <c r="R229" s="22" t="e">
        <f t="shared" si="42"/>
        <v>#DIV/0!</v>
      </c>
      <c r="S229" s="25"/>
    </row>
    <row r="230" spans="1:19" x14ac:dyDescent="0.55000000000000004">
      <c r="A230" s="23"/>
      <c r="B230" s="24"/>
      <c r="C230" s="24"/>
      <c r="O230" s="4">
        <v>45121</v>
      </c>
      <c r="P230" s="24"/>
      <c r="Q230" s="25"/>
      <c r="R230" s="22" t="e">
        <f t="shared" si="42"/>
        <v>#DIV/0!</v>
      </c>
      <c r="S230" s="25"/>
    </row>
    <row r="231" spans="1:19" x14ac:dyDescent="0.55000000000000004">
      <c r="A231" s="23"/>
      <c r="B231" s="24"/>
      <c r="C231" s="24"/>
      <c r="O231" s="4">
        <v>45122</v>
      </c>
      <c r="P231" s="24"/>
      <c r="Q231" s="25"/>
      <c r="R231" s="22" t="e">
        <f t="shared" si="42"/>
        <v>#DIV/0!</v>
      </c>
      <c r="S231" s="25"/>
    </row>
    <row r="232" spans="1:19" x14ac:dyDescent="0.55000000000000004">
      <c r="A232" s="23"/>
      <c r="B232" s="24"/>
      <c r="C232" s="24"/>
      <c r="O232" s="4">
        <v>45123</v>
      </c>
      <c r="P232" s="24"/>
      <c r="Q232" s="25"/>
      <c r="R232" s="22" t="e">
        <f t="shared" si="42"/>
        <v>#DIV/0!</v>
      </c>
      <c r="S232" s="25"/>
    </row>
    <row r="233" spans="1:19" x14ac:dyDescent="0.55000000000000004">
      <c r="A233" s="23"/>
      <c r="B233" s="24"/>
      <c r="C233" s="24"/>
      <c r="O233" s="4">
        <v>45124</v>
      </c>
      <c r="P233" s="24"/>
      <c r="Q233" s="25"/>
      <c r="R233" s="22" t="e">
        <f t="shared" si="42"/>
        <v>#DIV/0!</v>
      </c>
      <c r="S233" s="25"/>
    </row>
    <row r="234" spans="1:19" x14ac:dyDescent="0.55000000000000004">
      <c r="A234" s="23"/>
      <c r="B234" s="24"/>
      <c r="C234" s="24"/>
      <c r="O234" s="4">
        <v>45125</v>
      </c>
      <c r="P234" s="24"/>
      <c r="Q234" s="25"/>
      <c r="R234" s="22" t="e">
        <f t="shared" si="42"/>
        <v>#DIV/0!</v>
      </c>
      <c r="S234" s="25"/>
    </row>
    <row r="235" spans="1:19" x14ac:dyDescent="0.55000000000000004">
      <c r="A235" s="23"/>
      <c r="B235" s="24"/>
      <c r="C235" s="24"/>
      <c r="O235" s="4">
        <v>45126</v>
      </c>
      <c r="P235" s="24"/>
      <c r="Q235" s="25"/>
      <c r="R235" s="22" t="e">
        <f t="shared" si="42"/>
        <v>#DIV/0!</v>
      </c>
      <c r="S235" s="25"/>
    </row>
    <row r="236" spans="1:19" x14ac:dyDescent="0.55000000000000004">
      <c r="A236" s="23"/>
      <c r="B236" s="24"/>
      <c r="C236" s="24"/>
      <c r="O236" s="4">
        <v>45127</v>
      </c>
      <c r="P236" s="24"/>
      <c r="Q236" s="25"/>
      <c r="R236" s="22" t="e">
        <f t="shared" si="42"/>
        <v>#DIV/0!</v>
      </c>
      <c r="S236" s="25"/>
    </row>
    <row r="237" spans="1:19" x14ac:dyDescent="0.55000000000000004">
      <c r="A237" s="23"/>
      <c r="B237" s="24"/>
      <c r="C237" s="24"/>
      <c r="O237" s="4">
        <v>45128</v>
      </c>
      <c r="P237" s="24"/>
      <c r="Q237" s="25"/>
      <c r="R237" s="22" t="e">
        <f t="shared" si="42"/>
        <v>#DIV/0!</v>
      </c>
      <c r="S237" s="25"/>
    </row>
    <row r="238" spans="1:19" x14ac:dyDescent="0.55000000000000004">
      <c r="A238" s="23"/>
      <c r="B238" s="24"/>
      <c r="C238" s="24"/>
      <c r="O238" s="4">
        <v>45129</v>
      </c>
      <c r="P238" s="24"/>
      <c r="Q238" s="25"/>
      <c r="R238" s="22" t="e">
        <f t="shared" si="42"/>
        <v>#DIV/0!</v>
      </c>
      <c r="S238" s="25"/>
    </row>
    <row r="239" spans="1:19" x14ac:dyDescent="0.55000000000000004">
      <c r="A239" s="23"/>
      <c r="B239" s="24"/>
      <c r="C239" s="24"/>
      <c r="O239" s="4">
        <v>45130</v>
      </c>
      <c r="P239" s="24"/>
      <c r="Q239" s="25"/>
      <c r="R239" s="22" t="e">
        <f t="shared" si="42"/>
        <v>#DIV/0!</v>
      </c>
      <c r="S239" s="25"/>
    </row>
    <row r="240" spans="1:19" x14ac:dyDescent="0.55000000000000004">
      <c r="A240" s="23"/>
      <c r="B240" s="24"/>
      <c r="C240" s="24"/>
      <c r="O240" s="4">
        <v>45131</v>
      </c>
      <c r="P240" s="24"/>
      <c r="Q240" s="25"/>
      <c r="R240" s="22" t="e">
        <f t="shared" si="42"/>
        <v>#DIV/0!</v>
      </c>
      <c r="S240" s="25"/>
    </row>
    <row r="241" spans="1:19" x14ac:dyDescent="0.55000000000000004">
      <c r="A241" s="23"/>
      <c r="B241" s="24"/>
      <c r="C241" s="24"/>
      <c r="O241" s="4">
        <v>45132</v>
      </c>
      <c r="P241" s="24"/>
      <c r="Q241" s="25"/>
      <c r="R241" s="22" t="e">
        <f t="shared" si="42"/>
        <v>#DIV/0!</v>
      </c>
      <c r="S241" s="25"/>
    </row>
    <row r="242" spans="1:19" x14ac:dyDescent="0.55000000000000004">
      <c r="A242" s="23"/>
      <c r="B242" s="24"/>
      <c r="C242" s="24"/>
      <c r="O242" s="4">
        <v>45133</v>
      </c>
      <c r="P242" s="24"/>
      <c r="Q242" s="25"/>
      <c r="R242" s="22" t="e">
        <f t="shared" si="42"/>
        <v>#DIV/0!</v>
      </c>
      <c r="S242" s="25"/>
    </row>
    <row r="243" spans="1:19" x14ac:dyDescent="0.55000000000000004">
      <c r="A243" s="23"/>
      <c r="B243" s="24"/>
      <c r="C243" s="24"/>
      <c r="O243" s="4">
        <v>45134</v>
      </c>
      <c r="P243" s="24"/>
      <c r="Q243" s="25"/>
      <c r="R243" s="22" t="e">
        <f t="shared" si="42"/>
        <v>#DIV/0!</v>
      </c>
      <c r="S243" s="25"/>
    </row>
    <row r="244" spans="1:19" x14ac:dyDescent="0.55000000000000004">
      <c r="A244" s="23"/>
      <c r="B244" s="24"/>
      <c r="C244" s="24"/>
      <c r="O244" s="4">
        <v>45135</v>
      </c>
      <c r="P244" s="24"/>
      <c r="Q244" s="25"/>
      <c r="R244" s="22" t="e">
        <f t="shared" si="42"/>
        <v>#DIV/0!</v>
      </c>
      <c r="S244" s="25"/>
    </row>
    <row r="245" spans="1:19" x14ac:dyDescent="0.55000000000000004">
      <c r="A245" s="23"/>
      <c r="B245" s="24"/>
      <c r="C245" s="24"/>
      <c r="O245" s="4">
        <v>45136</v>
      </c>
      <c r="P245" s="24"/>
      <c r="Q245" s="25"/>
      <c r="R245" s="22" t="e">
        <f t="shared" si="42"/>
        <v>#DIV/0!</v>
      </c>
      <c r="S245" s="25"/>
    </row>
    <row r="246" spans="1:19" x14ac:dyDescent="0.55000000000000004">
      <c r="A246" s="23"/>
      <c r="B246" s="24"/>
      <c r="C246" s="24"/>
      <c r="O246" s="4">
        <v>45137</v>
      </c>
      <c r="P246" s="24"/>
      <c r="Q246" s="25"/>
      <c r="R246" s="22" t="e">
        <f t="shared" si="42"/>
        <v>#DIV/0!</v>
      </c>
      <c r="S246" s="25"/>
    </row>
    <row r="247" spans="1:19" x14ac:dyDescent="0.55000000000000004">
      <c r="A247" s="23"/>
      <c r="B247" s="24"/>
      <c r="C247" s="24"/>
      <c r="O247" s="4">
        <v>45138</v>
      </c>
      <c r="P247" s="24"/>
      <c r="Q247" s="25"/>
      <c r="R247" s="22" t="e">
        <f t="shared" si="42"/>
        <v>#DIV/0!</v>
      </c>
      <c r="S247" s="25"/>
    </row>
  </sheetData>
  <phoneticPr fontId="1"/>
  <dataValidations count="1">
    <dataValidation type="list" allowBlank="1" showInputMessage="1" showErrorMessage="1" sqref="AG6:AI6" xr:uid="{903583CE-4603-444F-9F21-2BA50CB261B9}">
      <formula1>"13500000,15000000,16500000,18000000,19500000"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シミュレーション用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頼富 穰</dc:creator>
  <cp:lastModifiedBy>頼富 穰</cp:lastModifiedBy>
  <dcterms:created xsi:type="dcterms:W3CDTF">2024-02-13T04:33:08Z</dcterms:created>
  <dcterms:modified xsi:type="dcterms:W3CDTF">2024-03-13T06:23:43Z</dcterms:modified>
</cp:coreProperties>
</file>